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88" yWindow="300" windowWidth="15012" windowHeight="8196" activeTab="3"/>
  </bookViews>
  <sheets>
    <sheet name="CFS-working " sheetId="6" r:id="rId1"/>
    <sheet name="Note CFS" sheetId="5" r:id="rId2"/>
    <sheet name="Equity" sheetId="4" r:id="rId3"/>
    <sheet name="CI-summary" sheetId="3" r:id="rId4"/>
    <sheet name="IS-summary" sheetId="2" r:id="rId5"/>
    <sheet name="BS summary" sheetId="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123Graph_ABEER_SALES" hidden="1">[8]Y!$B$51:$B$62</definedName>
    <definedName name="__1__123Graph_ACGS_SALES" hidden="1">[8]Y!$B$82:$B$93</definedName>
    <definedName name="__123Graph_ANESTLE" hidden="1">[8]Y!$E$8:$E$8</definedName>
    <definedName name="__123Graph_ANESTLES_SALES" hidden="1">[8]Y!$B$10:$B$21</definedName>
    <definedName name="__123Graph_BBEER_SALES" hidden="1">[8]Y!$C$51:$C$62</definedName>
    <definedName name="__2__123Graph_BCGS_SALES" hidden="1">[8]Y!$C$82:$C$93</definedName>
    <definedName name="__123Graph_BNESTLES_SALES" hidden="1">[8]Y!$C$10:$C$21</definedName>
    <definedName name="__123Graph_XBEER_SALES" hidden="1">[8]Y!$A$51:$A$62</definedName>
    <definedName name="__3__123Graph_XCGS_SALES" hidden="1">[8]Y!$A$82:$A$93</definedName>
    <definedName name="__123Graph_XNESTLES_SALES" hidden="1">[8]Y!$A$10:$A$21</definedName>
    <definedName name="_1__123Graph_ACGS_SALES" hidden="1">[8]Y!$B$82:$B$93</definedName>
    <definedName name="_2__123Graph_BCGS_SALES" hidden="1">[8]Y!$C$82:$C$93</definedName>
    <definedName name="_3__123Graph_XCGS_SALES" hidden="1">[8]Y!$A$82:$A$93</definedName>
    <definedName name="_Fill" hidden="1">#REF!</definedName>
    <definedName name="_Key1" hidden="1">#REF!</definedName>
    <definedName name="_Order1" hidden="1">255</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4">#REF!</definedName>
    <definedName name="ACTESTINCMTH">#REF!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nswer" localSheetId="5">[10]tb1!#REF!</definedName>
    <definedName name="answer" localSheetId="0">[11]tb1!#REF!</definedName>
    <definedName name="answer" localSheetId="4">[10]tb1!#REF!</definedName>
    <definedName name="answer" localSheetId="1">[11]tb1!#REF!</definedName>
    <definedName name="answer">[10]tb1!#REF!</definedName>
    <definedName name="answer1" localSheetId="5">[11]tb1!#REF!</definedName>
    <definedName name="answer1" localSheetId="4">[11]tb1!#REF!</definedName>
    <definedName name="answer1">[11]tb1!#REF!</definedName>
    <definedName name="APT">#N/A</definedName>
    <definedName name="B">#REF!</definedName>
    <definedName name="BHOLD">#REF!</definedName>
    <definedName name="_BOA1">#N/A</definedName>
    <definedName name="_BOA2">#N/A</definedName>
    <definedName name="_BOA3">#N/A</definedName>
    <definedName name="_BOA4">#N/A</definedName>
    <definedName name="_BOA5">#N/A</definedName>
    <definedName name="_BOA6">#N/A</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4">#REF!</definedName>
    <definedName name="BUDESTINCMTH">#REF!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LIENT_NAME">'[12]HMS - SUD'!$F$3</definedName>
    <definedName name="COSTSAVEMTHLYR">#REF!</definedName>
    <definedName name="COSTSAVEYTDLYR">#REF!</definedName>
    <definedName name="_COT1">#N/A</definedName>
    <definedName name="_COT2">#N/A</definedName>
    <definedName name="CSERAPT" localSheetId="4">#REF!</definedName>
    <definedName name="CSERAPT">#REF!</definedName>
    <definedName name="cvb" hidden="1">#REF!</definedName>
    <definedName name="cxgzdf">[11]tb1!#REF!</definedName>
    <definedName name="_xlnm.Database">#REF!</definedName>
    <definedName name="Database_MI">#REF!</definedName>
    <definedName name="DEPMTHLYR">#REF!</definedName>
    <definedName name="DEPYTDLYR">#REF!</definedName>
    <definedName name="DISPOSE">#N/A</definedName>
    <definedName name="DIVRECMTHLYR">#N/A</definedName>
    <definedName name="DIVRECYTDLYR">#N/A</definedName>
    <definedName name="DOC">#REF!</definedName>
    <definedName name="_DOE1">#N/A</definedName>
    <definedName name="ESTINCMTHLYR" localSheetId="4">#REF!</definedName>
    <definedName name="ESTINCMTHLYR">#REF!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5">[10]tb1!#REF!</definedName>
    <definedName name="HLSB" localSheetId="0">[10]tb1!#REF!</definedName>
    <definedName name="HLSB" localSheetId="4">[10]tb1!#REF!</definedName>
    <definedName name="HLSB" localSheetId="1">[10]tb1!#REF!</definedName>
    <definedName name="HLSB">[10]tb1!#REF!</definedName>
    <definedName name="HOLD">#REF!</definedName>
    <definedName name="HOTEL">#N/A</definedName>
    <definedName name="interestv1" localSheetId="5">[10]tb1!#REF!</definedName>
    <definedName name="interestv1" localSheetId="4">[10]tb1!#REF!</definedName>
    <definedName name="interestv1">[10]tb1!#REF!</definedName>
    <definedName name="INTPURCMTHLYR">#REF!</definedName>
    <definedName name="INTPURCYTDLYR">#REF!</definedName>
    <definedName name="INTRECMTHLYR">#N/A</definedName>
    <definedName name="INTRECYTDLYR">#N/A</definedName>
    <definedName name="jhkl">[10]tb1!#REF!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_OT1">#N/A</definedName>
    <definedName name="_OT2">#N/A</definedName>
    <definedName name="OTHERSMTHLYR">#REF!</definedName>
    <definedName name="OTHERSYTDLYR">#REF!</definedName>
    <definedName name="P">#REF!</definedName>
    <definedName name="P_L_DETAIL">#REF!</definedName>
    <definedName name="P_L_MTH_WORK">#REF!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'[12]HMS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'[12]HMS - SUD'!$L$3</definedName>
    <definedName name="PREPARED_DATE">'[12]HMS - SUD'!$L$4</definedName>
    <definedName name="_xlnm.Print_Area" localSheetId="5">'BS summary'!$A$1:$J$61</definedName>
    <definedName name="_xlnm.Print_Area" localSheetId="0">'CFS-working '!$A$1:$F$97</definedName>
    <definedName name="_xlnm.Print_Area" localSheetId="3">'CI-summary'!$A$1:$H$49</definedName>
    <definedName name="_xlnm.Print_Area" localSheetId="2">Equity!$B$1:$S$60</definedName>
    <definedName name="_xlnm.Print_Area" localSheetId="4">'IS-summary'!$A$1:$J$60</definedName>
    <definedName name="_xlnm.Print_Area" localSheetId="1">'Note CFS'!$A$1:$F$28</definedName>
    <definedName name="Print_Area_MI">#REF!</definedName>
    <definedName name="Print_Area1">#REF!</definedName>
    <definedName name="_xlnm.Print_Titles" localSheetId="5">'BS summary'!$B:$E,'BS summary'!$1:$3</definedName>
    <definedName name="_xlnm.Print_Titles" localSheetId="0">'CFS-working '!$1:$7</definedName>
    <definedName name="_xlnm.Print_Titles" localSheetId="2">Equity!$1:$9</definedName>
    <definedName name="_xlnm.Print_Titles" localSheetId="1">'Note CFS'!$1:$5</definedName>
    <definedName name="_xlnm.Print_Titles">#REF!</definedName>
    <definedName name="PROA">#N/A</definedName>
    <definedName name="PROAPT">#N/A</definedName>
    <definedName name="PROCEDURES">#REF!</definedName>
    <definedName name="PROFIT">#N/A</definedName>
    <definedName name="PROFIT2">#N/A</definedName>
    <definedName name="RENTMTHLYR">#REF!</definedName>
    <definedName name="RENTYTDLYR">#REF!</definedName>
    <definedName name="RETAIL">#N/A</definedName>
    <definedName name="rst">#REF!</definedName>
    <definedName name="SALESMTHLYR">#REF!</definedName>
    <definedName name="SALESYTDLYR">#REF!</definedName>
    <definedName name="sdg">[10]tb1!#REF!</definedName>
    <definedName name="SERVICE">#N/A</definedName>
    <definedName name="SUMINPCVF">#REF!</definedName>
    <definedName name="TAXMTHLYR">#REF!</definedName>
    <definedName name="TAXYTDLYR">#REF!</definedName>
    <definedName name="UF___variable">#REF!</definedName>
    <definedName name="US_Bod_1297_Sum_01">#REF!</definedName>
    <definedName name="XXX">#N/A</definedName>
    <definedName name="zsdfse">[10]tb1!#REF!</definedName>
  </definedNames>
  <calcPr calcId="125725" fullCalcOnLoad="1"/>
</workbook>
</file>

<file path=xl/calcChain.xml><?xml version="1.0" encoding="utf-8"?>
<calcChain xmlns="http://schemas.openxmlformats.org/spreadsheetml/2006/main">
  <c r="F87" i="6"/>
  <c r="F90" s="1"/>
  <c r="D87"/>
  <c r="F81"/>
  <c r="D77"/>
  <c r="D75"/>
  <c r="D74"/>
  <c r="D72"/>
  <c r="F63"/>
  <c r="F66" s="1"/>
  <c r="D63"/>
  <c r="D61"/>
  <c r="D60"/>
  <c r="D58"/>
  <c r="D45"/>
  <c r="D44"/>
  <c r="D40"/>
  <c r="D34"/>
  <c r="D33"/>
  <c r="D78" s="1"/>
  <c r="D32"/>
  <c r="D46" s="1"/>
  <c r="D27"/>
  <c r="D62" s="1"/>
  <c r="D22"/>
  <c r="D21"/>
  <c r="F20"/>
  <c r="D20"/>
  <c r="D18"/>
  <c r="D17"/>
  <c r="D38" s="1"/>
  <c r="F15"/>
  <c r="F36" s="1"/>
  <c r="F42" s="1"/>
  <c r="F49" s="1"/>
  <c r="D15"/>
  <c r="D39" s="1"/>
  <c r="D11"/>
  <c r="D36" s="1"/>
  <c r="D42" s="1"/>
  <c r="D49" s="1"/>
  <c r="F28" i="5"/>
  <c r="D26"/>
  <c r="D25"/>
  <c r="D28" s="1"/>
  <c r="F16"/>
  <c r="D16"/>
  <c r="Q54" i="4"/>
  <c r="O54"/>
  <c r="M54"/>
  <c r="K54"/>
  <c r="I54"/>
  <c r="G54"/>
  <c r="E54"/>
  <c r="C54"/>
  <c r="S51"/>
  <c r="S48"/>
  <c r="S45"/>
  <c r="S42"/>
  <c r="S41"/>
  <c r="S40"/>
  <c r="S36"/>
  <c r="S34"/>
  <c r="S54" s="1"/>
  <c r="S27"/>
  <c r="Q27"/>
  <c r="S24"/>
  <c r="S22"/>
  <c r="Q18"/>
  <c r="O18"/>
  <c r="S18" s="1"/>
  <c r="R16"/>
  <c r="R30" s="1"/>
  <c r="Q16"/>
  <c r="Q30" s="1"/>
  <c r="P16"/>
  <c r="O16"/>
  <c r="O30" s="1"/>
  <c r="N16"/>
  <c r="L16"/>
  <c r="L30" s="1"/>
  <c r="K16"/>
  <c r="K30" s="1"/>
  <c r="J16"/>
  <c r="J30" s="1"/>
  <c r="I16"/>
  <c r="I30" s="1"/>
  <c r="H16"/>
  <c r="H30" s="1"/>
  <c r="G16"/>
  <c r="G30" s="1"/>
  <c r="F16"/>
  <c r="F30" s="1"/>
  <c r="E16"/>
  <c r="E30" s="1"/>
  <c r="C16"/>
  <c r="C30" s="1"/>
  <c r="S14"/>
  <c r="M11"/>
  <c r="S11" s="1"/>
  <c r="S16" s="1"/>
  <c r="S30" s="1"/>
  <c r="H20" i="3"/>
  <c r="H22" s="1"/>
  <c r="H26" s="1"/>
  <c r="H29" s="1"/>
  <c r="F20"/>
  <c r="F22" s="1"/>
  <c r="F26" s="1"/>
  <c r="F29" s="1"/>
  <c r="D20"/>
  <c r="D22" s="1"/>
  <c r="D26" s="1"/>
  <c r="D29" s="1"/>
  <c r="B20"/>
  <c r="B22" s="1"/>
  <c r="B26" s="1"/>
  <c r="B29" s="1"/>
  <c r="I15" i="2"/>
  <c r="I22" s="1"/>
  <c r="I28" s="1"/>
  <c r="I32" s="1"/>
  <c r="I37" s="1"/>
  <c r="G15"/>
  <c r="G22" s="1"/>
  <c r="G28" s="1"/>
  <c r="G32" s="1"/>
  <c r="G37" s="1"/>
  <c r="E15"/>
  <c r="E22" s="1"/>
  <c r="E28" s="1"/>
  <c r="E32" s="1"/>
  <c r="E37" s="1"/>
  <c r="C15"/>
  <c r="C22" s="1"/>
  <c r="C28" s="1"/>
  <c r="C32" s="1"/>
  <c r="C37" s="1"/>
  <c r="F50" i="1"/>
  <c r="F49"/>
  <c r="F48"/>
  <c r="F47"/>
  <c r="F46"/>
  <c r="F45"/>
  <c r="H44"/>
  <c r="H53" s="1"/>
  <c r="H56" s="1"/>
  <c r="F44"/>
  <c r="F43"/>
  <c r="F53" s="1"/>
  <c r="F56" s="1"/>
  <c r="H38"/>
  <c r="F37"/>
  <c r="F36"/>
  <c r="F38" s="1"/>
  <c r="H31"/>
  <c r="F30"/>
  <c r="F29"/>
  <c r="F28"/>
  <c r="F27"/>
  <c r="F31" s="1"/>
  <c r="H24"/>
  <c r="H33" s="1"/>
  <c r="F22"/>
  <c r="F21"/>
  <c r="F20"/>
  <c r="F19"/>
  <c r="F24" s="1"/>
  <c r="F14"/>
  <c r="F13"/>
  <c r="F12"/>
  <c r="F11"/>
  <c r="H10"/>
  <c r="H16" s="1"/>
  <c r="H40" s="1"/>
  <c r="F10"/>
  <c r="F16" s="1"/>
  <c r="D81" i="6" l="1"/>
  <c r="D84" s="1"/>
  <c r="D90" s="1"/>
  <c r="D66"/>
  <c r="M16" i="4"/>
  <c r="M30" s="1"/>
  <c r="C40" i="2"/>
  <c r="C42" s="1"/>
  <c r="G40"/>
  <c r="G42" s="1"/>
  <c r="I40"/>
  <c r="I42" s="1"/>
  <c r="E40"/>
  <c r="E42" s="1"/>
  <c r="F33" i="1"/>
  <c r="F40" s="1"/>
</calcChain>
</file>

<file path=xl/comments1.xml><?xml version="1.0" encoding="utf-8"?>
<comments xmlns="http://schemas.openxmlformats.org/spreadsheetml/2006/main">
  <authors>
    <author>user</author>
  </authors>
  <commentList>
    <comment ref="C30" authorId="0">
      <text>
        <r>
          <rPr>
            <b/>
            <sz val="9"/>
            <color indexed="81"/>
            <rFont val="Tahoma"/>
            <family val="2"/>
          </rPr>
          <t>user:</t>
        </r>
        <r>
          <rPr>
            <sz val="9"/>
            <color indexed="81"/>
            <rFont val="Tahoma"/>
            <family val="2"/>
          </rPr>
          <t xml:space="preserve">
</t>
        </r>
      </text>
    </comment>
    <comment ref="E30" authorId="0">
      <text>
        <r>
          <rPr>
            <b/>
            <sz val="9"/>
            <color indexed="81"/>
            <rFont val="Tahoma"/>
            <family val="2"/>
          </rPr>
          <t>user:</t>
        </r>
        <r>
          <rPr>
            <sz val="9"/>
            <color indexed="81"/>
            <rFont val="Tahoma"/>
            <family val="2"/>
          </rPr>
          <t xml:space="preserve">
</t>
        </r>
      </text>
    </comment>
    <comment ref="F30" authorId="0">
      <text>
        <r>
          <rPr>
            <b/>
            <sz val="9"/>
            <color indexed="81"/>
            <rFont val="Tahoma"/>
            <family val="2"/>
          </rPr>
          <t>user:</t>
        </r>
        <r>
          <rPr>
            <sz val="9"/>
            <color indexed="81"/>
            <rFont val="Tahoma"/>
            <family val="2"/>
          </rPr>
          <t xml:space="preserve">
</t>
        </r>
      </text>
    </comment>
    <comment ref="G30" authorId="0">
      <text>
        <r>
          <rPr>
            <b/>
            <sz val="9"/>
            <color indexed="81"/>
            <rFont val="Tahoma"/>
            <family val="2"/>
          </rPr>
          <t>user:</t>
        </r>
        <r>
          <rPr>
            <sz val="9"/>
            <color indexed="81"/>
            <rFont val="Tahoma"/>
            <family val="2"/>
          </rPr>
          <t xml:space="preserve">
</t>
        </r>
      </text>
    </comment>
    <comment ref="H30" authorId="0">
      <text>
        <r>
          <rPr>
            <b/>
            <sz val="9"/>
            <color indexed="81"/>
            <rFont val="Tahoma"/>
            <family val="2"/>
          </rPr>
          <t>user:</t>
        </r>
        <r>
          <rPr>
            <sz val="9"/>
            <color indexed="81"/>
            <rFont val="Tahoma"/>
            <family val="2"/>
          </rPr>
          <t xml:space="preserve">
</t>
        </r>
      </text>
    </comment>
    <comment ref="I30" authorId="0">
      <text>
        <r>
          <rPr>
            <b/>
            <sz val="9"/>
            <color indexed="81"/>
            <rFont val="Tahoma"/>
            <family val="2"/>
          </rPr>
          <t>user:</t>
        </r>
        <r>
          <rPr>
            <sz val="9"/>
            <color indexed="81"/>
            <rFont val="Tahoma"/>
            <family val="2"/>
          </rPr>
          <t xml:space="preserve">
</t>
        </r>
      </text>
    </comment>
    <comment ref="J30" authorId="0">
      <text>
        <r>
          <rPr>
            <b/>
            <sz val="9"/>
            <color indexed="81"/>
            <rFont val="Tahoma"/>
            <family val="2"/>
          </rPr>
          <t>user:</t>
        </r>
        <r>
          <rPr>
            <sz val="9"/>
            <color indexed="81"/>
            <rFont val="Tahoma"/>
            <family val="2"/>
          </rPr>
          <t xml:space="preserve">
</t>
        </r>
      </text>
    </comment>
    <comment ref="K30" authorId="0">
      <text>
        <r>
          <rPr>
            <b/>
            <sz val="9"/>
            <color indexed="81"/>
            <rFont val="Tahoma"/>
            <family val="2"/>
          </rPr>
          <t>user:</t>
        </r>
        <r>
          <rPr>
            <sz val="9"/>
            <color indexed="81"/>
            <rFont val="Tahoma"/>
            <family val="2"/>
          </rPr>
          <t xml:space="preserve">
</t>
        </r>
      </text>
    </comment>
    <comment ref="L30" authorId="0">
      <text>
        <r>
          <rPr>
            <b/>
            <sz val="9"/>
            <color indexed="81"/>
            <rFont val="Tahoma"/>
            <family val="2"/>
          </rPr>
          <t>user:</t>
        </r>
        <r>
          <rPr>
            <sz val="9"/>
            <color indexed="81"/>
            <rFont val="Tahoma"/>
            <family val="2"/>
          </rPr>
          <t xml:space="preserve">
</t>
        </r>
      </text>
    </comment>
    <comment ref="M30" authorId="0">
      <text>
        <r>
          <rPr>
            <b/>
            <sz val="9"/>
            <color indexed="81"/>
            <rFont val="Tahoma"/>
            <family val="2"/>
          </rPr>
          <t>user:</t>
        </r>
        <r>
          <rPr>
            <sz val="9"/>
            <color indexed="81"/>
            <rFont val="Tahoma"/>
            <family val="2"/>
          </rPr>
          <t xml:space="preserve">
</t>
        </r>
      </text>
    </comment>
    <comment ref="N30" authorId="0">
      <text>
        <r>
          <rPr>
            <b/>
            <sz val="9"/>
            <color indexed="81"/>
            <rFont val="Tahoma"/>
            <family val="2"/>
          </rPr>
          <t>user:</t>
        </r>
        <r>
          <rPr>
            <sz val="9"/>
            <color indexed="81"/>
            <rFont val="Tahoma"/>
            <family val="2"/>
          </rPr>
          <t xml:space="preserve">
</t>
        </r>
      </text>
    </comment>
    <comment ref="O30" authorId="0">
      <text>
        <r>
          <rPr>
            <b/>
            <sz val="9"/>
            <color indexed="81"/>
            <rFont val="Tahoma"/>
            <family val="2"/>
          </rPr>
          <t>user:</t>
        </r>
        <r>
          <rPr>
            <sz val="9"/>
            <color indexed="81"/>
            <rFont val="Tahoma"/>
            <family val="2"/>
          </rPr>
          <t xml:space="preserve">
</t>
        </r>
      </text>
    </comment>
    <comment ref="P30" authorId="0">
      <text>
        <r>
          <rPr>
            <b/>
            <sz val="9"/>
            <color indexed="81"/>
            <rFont val="Tahoma"/>
            <family val="2"/>
          </rPr>
          <t>user:</t>
        </r>
        <r>
          <rPr>
            <sz val="9"/>
            <color indexed="81"/>
            <rFont val="Tahoma"/>
            <family val="2"/>
          </rPr>
          <t xml:space="preserve">
</t>
        </r>
      </text>
    </comment>
    <comment ref="Q30" authorId="0">
      <text>
        <r>
          <rPr>
            <b/>
            <sz val="9"/>
            <color indexed="81"/>
            <rFont val="Tahoma"/>
            <family val="2"/>
          </rPr>
          <t>user:</t>
        </r>
        <r>
          <rPr>
            <sz val="9"/>
            <color indexed="81"/>
            <rFont val="Tahoma"/>
            <family val="2"/>
          </rPr>
          <t xml:space="preserve">
</t>
        </r>
      </text>
    </comment>
    <comment ref="R30" authorId="0">
      <text>
        <r>
          <rPr>
            <b/>
            <sz val="9"/>
            <color indexed="81"/>
            <rFont val="Tahoma"/>
            <family val="2"/>
          </rPr>
          <t>user:</t>
        </r>
        <r>
          <rPr>
            <sz val="9"/>
            <color indexed="81"/>
            <rFont val="Tahoma"/>
            <family val="2"/>
          </rPr>
          <t xml:space="preserve">
</t>
        </r>
      </text>
    </comment>
    <comment ref="S30"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<sst xmlns="http://schemas.openxmlformats.org/spreadsheetml/2006/main" count="262" uniqueCount="191">
  <si>
    <t>Harrisons Holdings (Malaysia) Berhad [194675-H]</t>
  </si>
  <si>
    <t xml:space="preserve"> Condensed consolidated statement of financial position as at 31 December 2010</t>
  </si>
  <si>
    <t>Unaudited</t>
  </si>
  <si>
    <t>Restated</t>
  </si>
  <si>
    <t>As At</t>
  </si>
  <si>
    <t>31 December 2010</t>
  </si>
  <si>
    <t>31 December 2009</t>
  </si>
  <si>
    <t>RM'000</t>
  </si>
  <si>
    <t>NON CURRENT ASSETS</t>
  </si>
  <si>
    <t>Property, plant &amp; equipment</t>
  </si>
  <si>
    <t xml:space="preserve">Investment Property </t>
  </si>
  <si>
    <t>Available-for-sales financial assets</t>
  </si>
  <si>
    <t>Other investments</t>
  </si>
  <si>
    <t>Deferred Tax Assets</t>
  </si>
  <si>
    <t>CURRENT ASSETS</t>
  </si>
  <si>
    <t>Inventories</t>
  </si>
  <si>
    <t>Trade and other receivables</t>
  </si>
  <si>
    <t>Tax Recoverables</t>
  </si>
  <si>
    <t>Deposits, bank and cash balances</t>
  </si>
  <si>
    <t>CURRENT LIABILITIES</t>
  </si>
  <si>
    <t>Trade and other payables</t>
  </si>
  <si>
    <t>Derivative financial instruments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</si>
  <si>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</si>
  <si>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</si>
  <si>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</si>
  <si>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</si>
  <si>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</si>
  <si>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</si>
  <si>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</si>
  <si>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</si>
  <si>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</si>
  <si>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</si>
  <si>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</si>
  <si>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</si>
  <si>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</si>
  <si>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</si>
  <si>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</si>
  <si>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</si>
  <si>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</si>
  <si>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Consolidated  Condensed Balance Sheets should be read in conjuction with the Annual Financial Report for the financial year ended 31 December 2009 and the explanatory notes attached to the interim financial report</t>
  </si>
  <si>
    <t xml:space="preserve"> Condensed Consolidated Income Statement for the year ended 31 December 2010</t>
  </si>
  <si>
    <t>Current</t>
  </si>
  <si>
    <t xml:space="preserve">Year </t>
  </si>
  <si>
    <t>Quarter Ended</t>
  </si>
  <si>
    <t>Ended</t>
  </si>
  <si>
    <t>31 December</t>
  </si>
  <si>
    <t>Revenue</t>
  </si>
  <si>
    <t>Cost of sales</t>
  </si>
  <si>
    <t>Gross profit</t>
  </si>
  <si>
    <t>Other income</t>
  </si>
  <si>
    <t>Selling and distribution costs</t>
  </si>
  <si>
    <t>Administrative expenses</t>
  </si>
  <si>
    <t>Other operating expenses</t>
  </si>
  <si>
    <t>Operating profit</t>
  </si>
  <si>
    <t>Finance income</t>
  </si>
  <si>
    <t>Finance cost</t>
  </si>
  <si>
    <t>Share of results of associates</t>
  </si>
  <si>
    <t>Profit before income tax</t>
  </si>
  <si>
    <t>Income tax expense</t>
  </si>
  <si>
    <t>Profit from continuing operations</t>
  </si>
  <si>
    <t>Discontinued Operations</t>
  </si>
  <si>
    <t>Profit from discontinued operations</t>
  </si>
  <si>
    <t>Profit for the period</t>
  </si>
  <si>
    <t>Profit attributable to:</t>
  </si>
  <si>
    <t>- owners of the Company</t>
  </si>
  <si>
    <t>- minority interest</t>
  </si>
  <si>
    <t xml:space="preserve">Earnings per share for profit </t>
  </si>
  <si>
    <t xml:space="preserve">  attributable to the owners of the Company</t>
  </si>
  <si>
    <t>- basic (sen)</t>
  </si>
  <si>
    <t xml:space="preserve">- diluted (sen) </t>
  </si>
  <si>
    <t>The Consolidated Condensed Income Statements should be read in conjuction with</t>
  </si>
  <si>
    <t>the Annual Financial Report for the financial year ended 31 December 2009 and</t>
  </si>
  <si>
    <t xml:space="preserve"> the explanatory note attached to the interim financial report.</t>
  </si>
  <si>
    <t>Condensed consolidated  statement of comprehensive income for the year ended 31 December 2010</t>
  </si>
  <si>
    <t>Year</t>
  </si>
  <si>
    <t>Other comprehensive income</t>
  </si>
  <si>
    <t>Available-for-sale financial assets</t>
  </si>
  <si>
    <t>- fair value gain</t>
  </si>
  <si>
    <t>- reclassification upon disposal</t>
  </si>
  <si>
    <t>Currency translation differences</t>
  </si>
  <si>
    <t xml:space="preserve">Other comprehensive income </t>
  </si>
  <si>
    <t xml:space="preserve">  for the period, net of tax</t>
  </si>
  <si>
    <t>Total comprehensive income for the period</t>
  </si>
  <si>
    <t>Total comprehensive income attributable to:</t>
  </si>
  <si>
    <t>- owners of the company</t>
  </si>
  <si>
    <t xml:space="preserve">The Consolidated Condensed Statements of Conprehensive Income should be read </t>
  </si>
  <si>
    <t xml:space="preserve">in conjuction with the Annual Financial Report for the financial year ended 31 December 2009 </t>
  </si>
  <si>
    <t xml:space="preserve"> and the explanatory note attached to the interim financial report.</t>
  </si>
  <si>
    <t>Condensed consolidated statement of changes in equity for the year ended 31 December 2010</t>
  </si>
  <si>
    <t>Issued and fully paid ordinary shares of       RM1 each</t>
  </si>
  <si>
    <t>Available-for-sale financial assets reserves</t>
  </si>
  <si>
    <t>Share Options Reserves</t>
  </si>
  <si>
    <t>Number of Shares</t>
  </si>
  <si>
    <t>Nominal Value</t>
  </si>
  <si>
    <t>Treasury Shares</t>
  </si>
  <si>
    <t>Currency translation reserves</t>
  </si>
  <si>
    <t>Retained Earnings</t>
  </si>
  <si>
    <t>Total</t>
  </si>
  <si>
    <t>'000</t>
  </si>
  <si>
    <t xml:space="preserve">Balance at 1 January 2010 (as previously </t>
  </si>
  <si>
    <t>stated)</t>
  </si>
  <si>
    <t>Effect of changes in accounting policies</t>
  </si>
  <si>
    <t>FRS 139</t>
  </si>
  <si>
    <t xml:space="preserve">Balance at 1 January 2010 </t>
  </si>
  <si>
    <t>(as restated and adjusted)</t>
  </si>
  <si>
    <t xml:space="preserve">Total comprehensive income </t>
  </si>
  <si>
    <t xml:space="preserve">  for the year</t>
  </si>
  <si>
    <t>Transactions with owners</t>
  </si>
  <si>
    <t>Employees share option scheme:</t>
  </si>
  <si>
    <t>- shares issued</t>
  </si>
  <si>
    <t>Purchase of Treasury Share</t>
  </si>
  <si>
    <t>Dividends paid for the year ended:</t>
  </si>
  <si>
    <t>At 31 December 2010</t>
  </si>
  <si>
    <t>At 1 January 2009</t>
  </si>
  <si>
    <t>- fair value of options granted previously</t>
  </si>
  <si>
    <t>- options lapsed</t>
  </si>
  <si>
    <t>Currency translation differences arising</t>
  </si>
  <si>
    <t xml:space="preserve">  during the financial year</t>
  </si>
  <si>
    <t>- subsidiary</t>
  </si>
  <si>
    <t>31 December 2008</t>
  </si>
  <si>
    <t>Purchase of treasury shares</t>
  </si>
  <si>
    <t>At 31 December 2009</t>
  </si>
  <si>
    <t xml:space="preserve">The Consolidated Condensed Statements of Changes in Equity should be read in conjunction with the </t>
  </si>
  <si>
    <t xml:space="preserve">Annual Financial Report for the year ended 31 December 2009 and the explanatory note attached to the </t>
  </si>
  <si>
    <t>interim financial report.</t>
  </si>
  <si>
    <t>Note to Consolidated Condensed Cash Flow Statements</t>
  </si>
  <si>
    <t>For the year ended 31 December 2010</t>
  </si>
  <si>
    <t>CASH AND CASH EQUIVALENTS AT BEGINNING OF FINANCIAL YEAR</t>
  </si>
  <si>
    <t>As at</t>
  </si>
  <si>
    <t>01 January 2010</t>
  </si>
  <si>
    <t>01 January 2009</t>
  </si>
  <si>
    <t>Deposits, cash and bank balances</t>
  </si>
  <si>
    <t>Bank overdrafts</t>
  </si>
  <si>
    <t>CASH AND CASH EQUIVALENTS AT END OF FINANCIAL YEAR</t>
  </si>
  <si>
    <t>Consolidated Condensed Cash Flow Statements</t>
  </si>
  <si>
    <t>Year ended</t>
  </si>
  <si>
    <t>Note</t>
  </si>
  <si>
    <t>CASH FLOWS FROM OPERATING ACTIVITIES</t>
  </si>
  <si>
    <t>Net profit after tax</t>
  </si>
  <si>
    <t>Adjustments for non-cash items:</t>
  </si>
  <si>
    <t>Allowance/(Write back of allowance) for doubtful debts</t>
  </si>
  <si>
    <t>(Write back of allowance) /Allowance</t>
  </si>
  <si>
    <t xml:space="preserve">   for inventories obsolescence</t>
  </si>
  <si>
    <t>Inventories written off</t>
  </si>
  <si>
    <t>Property, plant and equipment</t>
  </si>
  <si>
    <t>- depreciation</t>
  </si>
  <si>
    <t>- gain on disposal</t>
  </si>
  <si>
    <t>- written off</t>
  </si>
  <si>
    <t>-impairment</t>
  </si>
  <si>
    <t>Investment Property</t>
  </si>
  <si>
    <t>-depreciation</t>
  </si>
  <si>
    <t xml:space="preserve">Expenses arising from equity settled </t>
  </si>
  <si>
    <t xml:space="preserve"> share based payment transactions</t>
  </si>
  <si>
    <t>Unrealised foreign exchange loss/(gain)</t>
  </si>
  <si>
    <t>Dividend Income (gross)</t>
  </si>
  <si>
    <t>Interest income</t>
  </si>
  <si>
    <t>Interest expenses</t>
  </si>
  <si>
    <t>Taxation</t>
  </si>
  <si>
    <t>Changes in working capital:</t>
  </si>
  <si>
    <t>Increase in inventories</t>
  </si>
  <si>
    <t>Increase in receivables</t>
  </si>
  <si>
    <t>Increase in payables</t>
  </si>
  <si>
    <t>Tax paid</t>
  </si>
  <si>
    <t>Tax Refund</t>
  </si>
  <si>
    <t>Interest received</t>
  </si>
  <si>
    <t>Net cash generated from operating activities</t>
  </si>
  <si>
    <t>The Consolidated Condensed Cash Flow Statements should be read in conjunction with the</t>
  </si>
  <si>
    <t xml:space="preserve">Annual Financial Report for the year ended 31 December 2009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</si>
  <si>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</si>
  <si>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</si>
  <si>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</si>
  <si>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</si>
  <si>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</si>
  <si>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Available-for-sale financial assets</t>
  </si>
  <si>
    <t>Proceeds from sale of Available-for-sale financial assets</t>
  </si>
  <si>
    <t>Dividend received from Available-for-sale financial assets</t>
  </si>
  <si>
    <t>Net cash used in investing activities</t>
  </si>
  <si>
    <t>CASH FLOWS FROM FINANCING ACTIVITIES</t>
  </si>
  <si>
    <t>Proceeds from issue of shares</t>
  </si>
  <si>
    <t>Repayment of short term borrowings</t>
  </si>
  <si>
    <t>Drawdown from short term borrowings</t>
  </si>
  <si>
    <t>Dividend Paid</t>
  </si>
  <si>
    <t>(Repayment of)/Proceeds from finance lease liabilities</t>
  </si>
  <si>
    <t>Interest paid</t>
  </si>
  <si>
    <t>Net cash used in financing activities</t>
  </si>
  <si>
    <t>NET INCREASE IN CASH AND CASH EQUIVALENTS</t>
  </si>
  <si>
    <t xml:space="preserve">  DURING THE FINANCIAL YEAR</t>
  </si>
  <si>
    <t xml:space="preserve">CASH AND CASH EQUIVALENTS </t>
  </si>
  <si>
    <t xml:space="preserve">  AT BEGINNING OF FINANCIAL YEAR</t>
  </si>
  <si>
    <t>CASH AND CASH EQUIVALENTS</t>
  </si>
  <si>
    <t xml:space="preserve">  AT END OF FINANCIAL YEAR</t>
  </si>
</sst>
</file>

<file path=xl/styles.xml><?xml version="1.0" encoding="utf-8"?>
<styleSheet xmlns="http://schemas.openxmlformats.org/spreadsheetml/2006/main">
  <numFmts count="19">
    <numFmt numFmtId="8" formatCode="&quot;RM&quot;#,##0.00_);[Red]\(&quot;RM&quot;#,##0.00\)"/>
    <numFmt numFmtId="42" formatCode="_(&quot;RM&quot;* #,##0_);_(&quot;RM&quot;* \(#,##0\);_(&quot;RM&quot;* &quot;-&quot;_);_(@_)"/>
    <numFmt numFmtId="41" formatCode="_(* #,##0_);_(* \(#,##0\);_(* &quot;-&quot;_);_(@_)"/>
    <numFmt numFmtId="43" formatCode="_(* #,##0.00_);_(* \(#,##0.00\);_(* &quot;-&quot;??_);_(@_)"/>
    <numFmt numFmtId="164" formatCode="_(* #,##0_);_(* \(#,##0\);_(* &quot;-&quot;??_);_(@_)"/>
    <numFmt numFmtId="165" formatCode="_ * #,##0_ ;_ * \-#,##0_ ;_ * &quot;-&quot;??_ ;_ @_ "/>
    <numFmt numFmtId="166" formatCode="#,##0;\(#,##0\)"/>
    <numFmt numFmtId="167" formatCode="_(* #,##0.0_);_(* \(#,##0.0\);_(* &quot;-&quot;??_);_(@_)"/>
    <numFmt numFmtId="168" formatCode="_(* #,##0.00_);_(* \(#,##0.00\);_(* &quot;-&quot;_);_(@_)"/>
    <numFmt numFmtId="169" formatCode="_-* #,##0.00_-;\-* #,##0.00_-;_-* &quot;-&quot;??_-;_-@_-"/>
    <numFmt numFmtId="170" formatCode="_([$€-2]* #,##0.00_);_([$€-2]* \(#,##0.00\);_([$€-2]* &quot;-&quot;??_)"/>
    <numFmt numFmtId="171" formatCode="#,##0.00;\(#,##0.00\)"/>
    <numFmt numFmtId="172" formatCode="&quot;$&quot;#,##0.00;\(&quot;$&quot;#,##0.00\)"/>
    <numFmt numFmtId="173" formatCode="###0.0%;\(###0.0%\)"/>
    <numFmt numFmtId="174" formatCode="0.00_)"/>
    <numFmt numFmtId="175" formatCode="General_)"/>
    <numFmt numFmtId="176" formatCode="_-* #,##0_-;\-* #,##0_-;_-* &quot;-&quot;??_-;_-@_-"/>
    <numFmt numFmtId="177" formatCode="0_);\(0\)"/>
    <numFmt numFmtId="178" formatCode="dd\ mmmm\ yyyy"/>
  </numFmts>
  <fonts count="43">
    <font>
      <sz val="10"/>
      <name val="Arial"/>
    </font>
    <font>
      <sz val="11"/>
      <color theme="1"/>
      <name val="Calibri"/>
      <family val="2"/>
      <scheme val="minor"/>
    </font>
    <font>
      <sz val="10"/>
      <name val="Arial"/>
    </font>
    <font>
      <b/>
      <sz val="12"/>
      <name val="Franklin Gothic Book"/>
      <family val="2"/>
    </font>
    <font>
      <sz val="12"/>
      <name val="Franklin Gothic Book"/>
      <family val="2"/>
    </font>
    <font>
      <sz val="12"/>
      <color indexed="8"/>
      <name val="Franklin Gothic Book"/>
      <family val="2"/>
    </font>
    <font>
      <b/>
      <sz val="10"/>
      <name val="Arial"/>
      <family val="2"/>
    </font>
    <font>
      <sz val="10"/>
      <name val="Arial"/>
      <family val="2"/>
    </font>
    <font>
      <u/>
      <sz val="10"/>
      <color indexed="12"/>
      <name val="Arial"/>
      <family val="2"/>
    </font>
    <font>
      <sz val="12"/>
      <name val="Arial"/>
      <family val="2"/>
    </font>
    <font>
      <b/>
      <sz val="12"/>
      <color indexed="8"/>
      <name val="Franklin Gothic Book"/>
      <family val="2"/>
    </font>
    <font>
      <i/>
      <sz val="12"/>
      <color indexed="8"/>
      <name val="Franklin Gothic Book"/>
      <family val="2"/>
    </font>
    <font>
      <u/>
      <sz val="10"/>
      <name val="Arial"/>
      <family val="2"/>
    </font>
    <font>
      <sz val="10"/>
      <name val="MS Sans Serif"/>
      <family val="2"/>
    </font>
    <font>
      <sz val="10"/>
      <name val="Helv"/>
      <family val="2"/>
    </font>
    <font>
      <sz val="8"/>
      <name val="Arial"/>
      <family val="2"/>
    </font>
    <font>
      <sz val="12"/>
      <name val="Gill Sans MT"/>
      <family val="2"/>
    </font>
    <font>
      <sz val="10"/>
      <color indexed="0"/>
      <name val="Arial"/>
      <family val="2"/>
    </font>
    <font>
      <b/>
      <i/>
      <sz val="16"/>
      <name val="Helv"/>
    </font>
    <font>
      <sz val="11"/>
      <color indexed="8"/>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
      <sz val="10"/>
      <name val="Franklin Gothic Book"/>
      <family val="2"/>
    </font>
    <font>
      <b/>
      <sz val="10"/>
      <name val="Franklin Gothic Book"/>
      <family val="2"/>
    </font>
    <font>
      <b/>
      <sz val="12"/>
      <name val="Arial"/>
      <family val="2"/>
    </font>
    <font>
      <sz val="10"/>
      <name val="Gill Sans MT"/>
      <family val="2"/>
    </font>
    <font>
      <u/>
      <sz val="12"/>
      <name val="Franklin Gothic Book"/>
      <family val="2"/>
    </font>
    <font>
      <b/>
      <sz val="9"/>
      <color indexed="81"/>
      <name val="Tahoma"/>
      <family val="2"/>
    </font>
    <font>
      <sz val="9"/>
      <color indexed="81"/>
      <name val="Tahoma"/>
      <family val="2"/>
    </font>
    <font>
      <b/>
      <u/>
      <sz val="12"/>
      <name val="Franklin Gothic Book"/>
      <family val="2"/>
    </font>
    <font>
      <sz val="11"/>
      <name val="Franklin Gothic Book"/>
      <family val="2"/>
    </font>
    <font>
      <b/>
      <sz val="11"/>
      <name val="Franklin Gothic Book"/>
      <family val="2"/>
    </font>
    <font>
      <b/>
      <sz val="12"/>
      <name val="Franklin Gothic Book"/>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double">
        <color indexed="64"/>
      </bottom>
      <diagonal/>
    </border>
    <border>
      <left/>
      <right/>
      <top style="thin">
        <color indexed="64"/>
      </top>
      <bottom/>
      <diagonal/>
    </border>
  </borders>
  <cellStyleXfs count="334">
    <xf numFmtId="0" fontId="0" fillId="0" borderId="0"/>
    <xf numFmtId="43" fontId="2"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4" fillId="0" borderId="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65" fontId="1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17" fillId="0" borderId="0"/>
    <xf numFmtId="172" fontId="17" fillId="0" borderId="0"/>
    <xf numFmtId="173" fontId="17" fillId="0" borderId="0"/>
    <xf numFmtId="0" fontId="8" fillId="0" borderId="0" applyNumberFormat="0" applyFill="0" applyBorder="0" applyAlignment="0" applyProtection="0">
      <alignment vertical="top"/>
      <protection locked="0"/>
    </xf>
    <xf numFmtId="174" fontId="18"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2"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1" fillId="0" borderId="0"/>
    <xf numFmtId="0" fontId="7" fillId="0" borderId="0"/>
    <xf numFmtId="0" fontId="16" fillId="0" borderId="0"/>
    <xf numFmtId="0" fontId="1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6" fontId="7" fillId="0" borderId="0"/>
    <xf numFmtId="4" fontId="20" fillId="2" borderId="6" applyNumberFormat="0" applyProtection="0">
      <alignment vertical="center"/>
    </xf>
    <xf numFmtId="4" fontId="21" fillId="2" borderId="6" applyNumberFormat="0" applyProtection="0">
      <alignment vertical="center"/>
    </xf>
    <xf numFmtId="4" fontId="20" fillId="2" borderId="6" applyNumberFormat="0" applyProtection="0">
      <alignment horizontal="left" vertical="center" indent="1"/>
    </xf>
    <xf numFmtId="4" fontId="20" fillId="2" borderId="6" applyNumberFormat="0" applyProtection="0">
      <alignment horizontal="left" vertical="center" indent="1"/>
    </xf>
    <xf numFmtId="0" fontId="7" fillId="3" borderId="6" applyNumberFormat="0" applyProtection="0">
      <alignment horizontal="left" vertical="center" indent="1"/>
    </xf>
    <xf numFmtId="4" fontId="20" fillId="4" borderId="6" applyNumberFormat="0" applyProtection="0">
      <alignment horizontal="right" vertical="center"/>
    </xf>
    <xf numFmtId="4" fontId="20" fillId="5" borderId="6" applyNumberFormat="0" applyProtection="0">
      <alignment horizontal="right" vertical="center"/>
    </xf>
    <xf numFmtId="4" fontId="20" fillId="6" borderId="6" applyNumberFormat="0" applyProtection="0">
      <alignment horizontal="right" vertical="center"/>
    </xf>
    <xf numFmtId="4" fontId="20" fillId="7" borderId="6" applyNumberFormat="0" applyProtection="0">
      <alignment horizontal="right" vertical="center"/>
    </xf>
    <xf numFmtId="4" fontId="20" fillId="8" borderId="6" applyNumberFormat="0" applyProtection="0">
      <alignment horizontal="right" vertical="center"/>
    </xf>
    <xf numFmtId="4" fontId="20" fillId="9" borderId="6" applyNumberFormat="0" applyProtection="0">
      <alignment horizontal="right" vertical="center"/>
    </xf>
    <xf numFmtId="4" fontId="20" fillId="10" borderId="6" applyNumberFormat="0" applyProtection="0">
      <alignment horizontal="right" vertical="center"/>
    </xf>
    <xf numFmtId="4" fontId="20" fillId="11" borderId="6" applyNumberFormat="0" applyProtection="0">
      <alignment horizontal="right" vertical="center"/>
    </xf>
    <xf numFmtId="4" fontId="20" fillId="12" borderId="6" applyNumberFormat="0" applyProtection="0">
      <alignment horizontal="right" vertical="center"/>
    </xf>
    <xf numFmtId="4" fontId="22" fillId="13" borderId="6" applyNumberFormat="0" applyProtection="0">
      <alignment horizontal="left" vertical="center" indent="1"/>
    </xf>
    <xf numFmtId="4" fontId="20" fillId="14" borderId="7" applyNumberFormat="0" applyProtection="0">
      <alignment horizontal="left" vertical="center" indent="1"/>
    </xf>
    <xf numFmtId="4" fontId="23" fillId="15" borderId="0" applyNumberFormat="0" applyProtection="0">
      <alignment horizontal="left" vertical="center" indent="1"/>
    </xf>
    <xf numFmtId="0" fontId="7" fillId="3" borderId="6" applyNumberFormat="0" applyProtection="0">
      <alignment horizontal="left" vertical="center" indent="1"/>
    </xf>
    <xf numFmtId="4" fontId="20" fillId="14" borderId="6" applyNumberFormat="0" applyProtection="0">
      <alignment horizontal="left" vertical="center" indent="1"/>
    </xf>
    <xf numFmtId="4" fontId="20" fillId="16" borderId="6" applyNumberFormat="0" applyProtection="0">
      <alignment horizontal="left" vertical="center" indent="1"/>
    </xf>
    <xf numFmtId="0" fontId="7" fillId="16" borderId="6" applyNumberFormat="0" applyProtection="0">
      <alignment horizontal="left" vertical="center" indent="1"/>
    </xf>
    <xf numFmtId="0" fontId="7" fillId="16" borderId="6" applyNumberFormat="0" applyProtection="0">
      <alignment horizontal="left" vertical="center" indent="1"/>
    </xf>
    <xf numFmtId="0" fontId="7" fillId="17" borderId="6" applyNumberFormat="0" applyProtection="0">
      <alignment horizontal="left" vertical="center" indent="1"/>
    </xf>
    <xf numFmtId="0" fontId="7" fillId="17" borderId="6" applyNumberFormat="0" applyProtection="0">
      <alignment horizontal="left" vertical="center" indent="1"/>
    </xf>
    <xf numFmtId="0" fontId="7" fillId="18" borderId="6" applyNumberFormat="0" applyProtection="0">
      <alignment horizontal="left" vertical="center" indent="1"/>
    </xf>
    <xf numFmtId="0" fontId="7" fillId="18" borderId="6" applyNumberFormat="0" applyProtection="0">
      <alignment horizontal="left" vertical="center" indent="1"/>
    </xf>
    <xf numFmtId="0" fontId="7" fillId="3" borderId="6" applyNumberFormat="0" applyProtection="0">
      <alignment horizontal="left" vertical="center" indent="1"/>
    </xf>
    <xf numFmtId="0" fontId="7" fillId="3" borderId="6" applyNumberFormat="0" applyProtection="0">
      <alignment horizontal="left" vertical="center" indent="1"/>
    </xf>
    <xf numFmtId="4" fontId="20" fillId="19" borderId="6" applyNumberFormat="0" applyProtection="0">
      <alignment vertical="center"/>
    </xf>
    <xf numFmtId="4" fontId="21" fillId="19" borderId="6" applyNumberFormat="0" applyProtection="0">
      <alignment vertical="center"/>
    </xf>
    <xf numFmtId="4" fontId="20" fillId="19" borderId="6" applyNumberFormat="0" applyProtection="0">
      <alignment horizontal="left" vertical="center" indent="1"/>
    </xf>
    <xf numFmtId="4" fontId="20" fillId="19" borderId="6" applyNumberFormat="0" applyProtection="0">
      <alignment horizontal="left" vertical="center" indent="1"/>
    </xf>
    <xf numFmtId="4" fontId="20" fillId="14" borderId="6" applyNumberFormat="0" applyProtection="0">
      <alignment horizontal="right" vertical="center"/>
    </xf>
    <xf numFmtId="4" fontId="21" fillId="14" borderId="6" applyNumberFormat="0" applyProtection="0">
      <alignment horizontal="right" vertical="center"/>
    </xf>
    <xf numFmtId="0" fontId="7" fillId="3" borderId="6" applyNumberFormat="0" applyProtection="0">
      <alignment horizontal="left" vertical="center" indent="1"/>
    </xf>
    <xf numFmtId="0" fontId="7" fillId="3" borderId="6" applyNumberFormat="0" applyProtection="0">
      <alignment horizontal="left" vertical="center" indent="1"/>
    </xf>
    <xf numFmtId="0" fontId="24" fillId="0" borderId="0"/>
    <xf numFmtId="4" fontId="25" fillId="14" borderId="6" applyNumberFormat="0" applyProtection="0">
      <alignment horizontal="righ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4" fillId="0" borderId="0"/>
    <xf numFmtId="0" fontId="20" fillId="0" borderId="0" applyNumberFormat="0" applyBorder="0" applyAlignment="0"/>
    <xf numFmtId="0" fontId="26" fillId="20" borderId="0"/>
    <xf numFmtId="0" fontId="27" fillId="0" borderId="0" applyNumberFormat="0" applyBorder="0" applyAlignment="0"/>
    <xf numFmtId="0" fontId="27" fillId="0" borderId="0" applyNumberFormat="0" applyBorder="0" applyAlignment="0"/>
    <xf numFmtId="0" fontId="20" fillId="0" borderId="0" applyNumberFormat="0" applyBorder="0" applyAlignment="0"/>
    <xf numFmtId="0" fontId="20" fillId="0" borderId="0" applyNumberFormat="0" applyBorder="0" applyAlignment="0"/>
    <xf numFmtId="0" fontId="22" fillId="0" borderId="0" applyNumberFormat="0" applyBorder="0" applyAlignment="0"/>
    <xf numFmtId="0" fontId="28" fillId="0" borderId="0" applyNumberFormat="0" applyBorder="0" applyAlignment="0"/>
    <xf numFmtId="0" fontId="29" fillId="0" borderId="0"/>
    <xf numFmtId="0" fontId="29" fillId="0" borderId="0"/>
    <xf numFmtId="0" fontId="30" fillId="0" borderId="0"/>
    <xf numFmtId="175" fontId="31" fillId="0" borderId="0"/>
  </cellStyleXfs>
  <cellXfs count="25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Border="1" applyAlignment="1">
      <alignment horizontal="center"/>
    </xf>
    <xf numFmtId="0" fontId="3" fillId="0" borderId="0" xfId="0" applyFont="1" applyBorder="1" applyAlignment="1">
      <alignment horizontal="center" wrapText="1"/>
    </xf>
    <xf numFmtId="49" fontId="3" fillId="0" borderId="0" xfId="0" applyNumberFormat="1" applyFont="1" applyBorder="1" applyAlignment="1">
      <alignment horizontal="center"/>
    </xf>
    <xf numFmtId="37" fontId="5" fillId="0" borderId="0" xfId="0" applyNumberFormat="1" applyFont="1" applyProtection="1"/>
    <xf numFmtId="164" fontId="4" fillId="0" borderId="0" xfId="1" applyNumberFormat="1" applyFont="1" applyBorder="1"/>
    <xf numFmtId="37" fontId="4" fillId="0" borderId="0" xfId="0" applyNumberFormat="1" applyFont="1" applyBorder="1"/>
    <xf numFmtId="165" fontId="6" fillId="0" borderId="0" xfId="1" applyNumberFormat="1" applyFont="1" applyBorder="1"/>
    <xf numFmtId="165" fontId="7" fillId="0" borderId="0" xfId="1" applyNumberFormat="1" applyFont="1" applyBorder="1" applyAlignment="1">
      <alignment horizontal="right"/>
    </xf>
    <xf numFmtId="37" fontId="4" fillId="0" borderId="0" xfId="1" applyNumberFormat="1" applyFont="1" applyBorder="1"/>
    <xf numFmtId="165" fontId="7" fillId="0" borderId="0" xfId="1" applyNumberFormat="1" applyFont="1" applyBorder="1"/>
    <xf numFmtId="164" fontId="4" fillId="0" borderId="1" xfId="1" applyNumberFormat="1" applyFont="1" applyBorder="1"/>
    <xf numFmtId="37" fontId="4" fillId="0" borderId="1" xfId="0" applyNumberFormat="1" applyFont="1" applyBorder="1"/>
    <xf numFmtId="164" fontId="4" fillId="0" borderId="2" xfId="1" applyNumberFormat="1" applyFont="1" applyBorder="1"/>
    <xf numFmtId="165" fontId="8" fillId="0" borderId="0" xfId="1" applyNumberFormat="1" applyFont="1" applyBorder="1" applyAlignment="1">
      <alignment horizontal="right"/>
    </xf>
    <xf numFmtId="0" fontId="9" fillId="0" borderId="0" xfId="0" applyFont="1"/>
    <xf numFmtId="37" fontId="10" fillId="0" borderId="0" xfId="0" applyNumberFormat="1" applyFont="1" applyProtection="1"/>
    <xf numFmtId="37" fontId="11" fillId="0" borderId="0" xfId="0" applyNumberFormat="1" applyFont="1" applyProtection="1"/>
    <xf numFmtId="164" fontId="0" fillId="0" borderId="0" xfId="0" applyNumberFormat="1"/>
    <xf numFmtId="164" fontId="4" fillId="0" borderId="0" xfId="1" applyNumberFormat="1" applyFont="1" applyBorder="1" applyAlignment="1">
      <alignment horizontal="right"/>
    </xf>
    <xf numFmtId="164" fontId="9" fillId="0" borderId="2" xfId="1" applyNumberFormat="1" applyFont="1" applyBorder="1"/>
    <xf numFmtId="165" fontId="2" fillId="0" borderId="0" xfId="1" applyNumberFormat="1" applyBorder="1"/>
    <xf numFmtId="164" fontId="4" fillId="0" borderId="3" xfId="1" applyNumberFormat="1" applyFont="1" applyBorder="1"/>
    <xf numFmtId="164" fontId="3" fillId="0" borderId="0" xfId="1" applyNumberFormat="1" applyFont="1" applyBorder="1"/>
    <xf numFmtId="37" fontId="3" fillId="0" borderId="0" xfId="0" applyNumberFormat="1" applyFont="1" applyBorder="1"/>
    <xf numFmtId="165" fontId="6" fillId="0" borderId="0" xfId="1" applyNumberFormat="1" applyFont="1" applyBorder="1" applyAlignment="1">
      <alignment horizontal="right"/>
    </xf>
    <xf numFmtId="164" fontId="4" fillId="0" borderId="4" xfId="1" applyNumberFormat="1" applyFont="1" applyBorder="1"/>
    <xf numFmtId="43" fontId="4" fillId="0" borderId="0" xfId="1" applyFont="1" applyBorder="1"/>
    <xf numFmtId="0" fontId="0" fillId="0" borderId="0" xfId="0" applyBorder="1"/>
    <xf numFmtId="43" fontId="4" fillId="0" borderId="1" xfId="1" applyFont="1" applyBorder="1"/>
    <xf numFmtId="165" fontId="7" fillId="0" borderId="5" xfId="1" applyNumberFormat="1" applyFont="1" applyBorder="1" applyAlignment="1">
      <alignment horizontal="right"/>
    </xf>
    <xf numFmtId="0" fontId="0" fillId="0" borderId="0" xfId="0" applyBorder="1" applyAlignment="1">
      <alignment horizontal="right"/>
    </xf>
    <xf numFmtId="43" fontId="4" fillId="0" borderId="0" xfId="1" applyNumberFormat="1" applyFont="1" applyBorder="1"/>
    <xf numFmtId="0" fontId="4" fillId="0" borderId="0" xfId="0" applyFont="1" applyAlignment="1">
      <alignment vertical="top" wrapText="1"/>
    </xf>
    <xf numFmtId="0" fontId="12" fillId="0" borderId="0" xfId="0" applyFont="1" applyBorder="1"/>
    <xf numFmtId="165" fontId="7" fillId="0" borderId="0" xfId="1" applyNumberFormat="1" applyFont="1" applyFill="1" applyBorder="1" applyAlignment="1">
      <alignment horizontal="right"/>
    </xf>
    <xf numFmtId="37" fontId="0" fillId="0" borderId="0" xfId="0" applyNumberFormat="1" applyBorder="1"/>
    <xf numFmtId="0" fontId="3" fillId="0" borderId="0" xfId="242" applyFont="1"/>
    <xf numFmtId="0" fontId="32" fillId="0" borderId="0" xfId="0" applyFont="1"/>
    <xf numFmtId="0" fontId="3" fillId="0" borderId="0" xfId="0" applyFont="1" applyAlignment="1">
      <alignment horizontal="center"/>
    </xf>
    <xf numFmtId="0" fontId="33" fillId="0" borderId="0" xfId="0" applyFont="1"/>
    <xf numFmtId="49" fontId="3" fillId="0" borderId="0" xfId="0" applyNumberFormat="1" applyFont="1" applyAlignment="1">
      <alignment horizontal="center"/>
    </xf>
    <xf numFmtId="37" fontId="4" fillId="0" borderId="0" xfId="0" applyNumberFormat="1" applyFont="1"/>
    <xf numFmtId="0" fontId="3" fillId="0" borderId="0" xfId="0" applyFont="1" applyBorder="1"/>
    <xf numFmtId="0" fontId="32" fillId="0" borderId="0" xfId="0" applyFont="1" applyBorder="1"/>
    <xf numFmtId="41" fontId="4" fillId="0" borderId="0" xfId="0" applyNumberFormat="1" applyFont="1"/>
    <xf numFmtId="37" fontId="4" fillId="0" borderId="8" xfId="0" applyNumberFormat="1" applyFont="1" applyBorder="1"/>
    <xf numFmtId="0" fontId="3" fillId="0" borderId="0" xfId="0" quotePrefix="1" applyFont="1"/>
    <xf numFmtId="41" fontId="4" fillId="0" borderId="0" xfId="0" applyNumberFormat="1" applyFont="1" applyBorder="1"/>
    <xf numFmtId="2" fontId="4" fillId="0" borderId="0" xfId="0" applyNumberFormat="1" applyFont="1"/>
    <xf numFmtId="39" fontId="4" fillId="0" borderId="0" xfId="0" applyNumberFormat="1" applyFont="1" applyAlignment="1">
      <alignment horizontal="right"/>
    </xf>
    <xf numFmtId="168" fontId="4" fillId="0" borderId="0" xfId="0" applyNumberFormat="1" applyFont="1"/>
    <xf numFmtId="168" fontId="4" fillId="0" borderId="0" xfId="0" applyNumberFormat="1" applyFont="1" applyAlignment="1">
      <alignment horizontal="right"/>
    </xf>
    <xf numFmtId="43" fontId="4" fillId="0" borderId="0" xfId="115" applyFont="1"/>
    <xf numFmtId="39" fontId="4" fillId="0" borderId="0" xfId="115" applyNumberFormat="1" applyFont="1" applyAlignment="1">
      <alignment horizontal="right"/>
    </xf>
    <xf numFmtId="41" fontId="4" fillId="0" borderId="0" xfId="0" applyNumberFormat="1" applyFont="1" applyAlignment="1">
      <alignment horizontal="right"/>
    </xf>
    <xf numFmtId="43" fontId="4" fillId="0" borderId="0" xfId="1" applyNumberFormat="1" applyFont="1"/>
    <xf numFmtId="0" fontId="33" fillId="0" borderId="0" xfId="0" applyFont="1" applyBorder="1"/>
    <xf numFmtId="164" fontId="32" fillId="0" borderId="0" xfId="115" applyNumberFormat="1" applyFont="1"/>
    <xf numFmtId="37" fontId="32" fillId="0" borderId="0" xfId="0" applyNumberFormat="1" applyFont="1"/>
    <xf numFmtId="164" fontId="32" fillId="0" borderId="0" xfId="1" applyNumberFormat="1" applyFont="1"/>
    <xf numFmtId="0" fontId="34" fillId="0" borderId="0" xfId="0" applyFont="1"/>
    <xf numFmtId="164" fontId="9" fillId="0" borderId="0" xfId="1" applyNumberFormat="1" applyFont="1"/>
    <xf numFmtId="0" fontId="4" fillId="0" borderId="0" xfId="0" quotePrefix="1" applyFont="1"/>
    <xf numFmtId="164" fontId="9" fillId="0" borderId="0" xfId="1" applyNumberFormat="1" applyFont="1" applyBorder="1"/>
    <xf numFmtId="164" fontId="9" fillId="0" borderId="4" xfId="1" applyNumberFormat="1" applyFont="1" applyBorder="1"/>
    <xf numFmtId="0" fontId="9" fillId="0" borderId="0" xfId="0" quotePrefix="1" applyFont="1"/>
    <xf numFmtId="164" fontId="9" fillId="0" borderId="8" xfId="1" applyNumberFormat="1" applyFont="1" applyBorder="1"/>
    <xf numFmtId="0" fontId="7" fillId="0" borderId="0" xfId="0" applyFont="1"/>
    <xf numFmtId="164" fontId="0" fillId="0" borderId="0" xfId="1" applyNumberFormat="1" applyFont="1"/>
    <xf numFmtId="169" fontId="16" fillId="0" borderId="0" xfId="120" applyNumberFormat="1"/>
    <xf numFmtId="0" fontId="16" fillId="0" borderId="0" xfId="229"/>
    <xf numFmtId="169" fontId="16" fillId="0" borderId="0" xfId="120" applyNumberFormat="1" applyAlignment="1">
      <alignment horizontal="right"/>
    </xf>
    <xf numFmtId="169" fontId="4" fillId="0" borderId="0" xfId="120" applyNumberFormat="1" applyFont="1"/>
    <xf numFmtId="0" fontId="3" fillId="0" borderId="0" xfId="229" applyFont="1"/>
    <xf numFmtId="169" fontId="3" fillId="0" borderId="0" xfId="120" applyNumberFormat="1" applyFont="1" applyAlignment="1">
      <alignment horizontal="center" wrapText="1"/>
    </xf>
    <xf numFmtId="169" fontId="3" fillId="0" borderId="0" xfId="120" applyNumberFormat="1" applyFont="1" applyBorder="1" applyAlignment="1">
      <alignment horizontal="right" vertical="distributed" wrapText="1"/>
    </xf>
    <xf numFmtId="169" fontId="3" fillId="0" borderId="0" xfId="120" applyNumberFormat="1" applyFont="1"/>
    <xf numFmtId="169" fontId="3" fillId="0" borderId="0" xfId="120" applyNumberFormat="1" applyFont="1" applyBorder="1" applyAlignment="1">
      <alignment horizontal="right" wrapText="1"/>
    </xf>
    <xf numFmtId="0" fontId="4" fillId="0" borderId="0" xfId="229" applyFont="1"/>
    <xf numFmtId="169" fontId="3" fillId="0" borderId="1" xfId="120" applyNumberFormat="1" applyFont="1" applyBorder="1" applyAlignment="1">
      <alignment horizontal="right" vertical="distributed" wrapText="1"/>
    </xf>
    <xf numFmtId="169" fontId="3" fillId="0" borderId="0" xfId="120" applyNumberFormat="1" applyFont="1" applyBorder="1" applyAlignment="1"/>
    <xf numFmtId="169" fontId="3" fillId="0" borderId="0" xfId="120" applyNumberFormat="1" applyFont="1" applyBorder="1" applyAlignment="1">
      <alignment horizontal="right" vertical="center" wrapText="1"/>
    </xf>
    <xf numFmtId="0" fontId="32" fillId="0" borderId="0" xfId="229" applyFont="1"/>
    <xf numFmtId="0" fontId="35" fillId="0" borderId="0" xfId="229" applyFont="1"/>
    <xf numFmtId="169" fontId="3" fillId="0" borderId="1" xfId="120" applyNumberFormat="1" applyFont="1" applyBorder="1" applyAlignment="1">
      <alignment horizontal="right" vertical="center" wrapText="1"/>
    </xf>
    <xf numFmtId="169" fontId="3" fillId="0" borderId="0" xfId="120" applyNumberFormat="1" applyFont="1" applyAlignment="1">
      <alignment horizontal="center"/>
    </xf>
    <xf numFmtId="169" fontId="3" fillId="0" borderId="0" xfId="120" applyNumberFormat="1" applyFont="1" applyBorder="1"/>
    <xf numFmtId="169" fontId="3" fillId="0" borderId="1" xfId="120" applyNumberFormat="1" applyFont="1" applyBorder="1" applyAlignment="1">
      <alignment horizontal="right" vertical="center" wrapText="1"/>
    </xf>
    <xf numFmtId="169" fontId="3" fillId="0" borderId="1" xfId="120" applyNumberFormat="1" applyFont="1" applyBorder="1" applyAlignment="1">
      <alignment horizontal="right" wrapText="1"/>
    </xf>
    <xf numFmtId="169" fontId="3" fillId="0" borderId="1" xfId="120" applyNumberFormat="1" applyFont="1" applyBorder="1" applyAlignment="1">
      <alignment horizontal="right" wrapText="1"/>
    </xf>
    <xf numFmtId="169" fontId="3" fillId="0" borderId="1" xfId="120" applyNumberFormat="1" applyFont="1" applyBorder="1" applyAlignment="1">
      <alignment horizontal="center" vertical="center" wrapText="1"/>
    </xf>
    <xf numFmtId="169" fontId="3" fillId="0" borderId="0" xfId="120" quotePrefix="1" applyNumberFormat="1" applyFont="1" applyAlignment="1">
      <alignment horizontal="right" vertical="center" wrapText="1"/>
    </xf>
    <xf numFmtId="169" fontId="3" fillId="0" borderId="0" xfId="120" applyNumberFormat="1" applyFont="1" applyAlignment="1">
      <alignment horizontal="right"/>
    </xf>
    <xf numFmtId="169" fontId="3" fillId="0" borderId="0" xfId="120" applyNumberFormat="1" applyFont="1" applyAlignment="1">
      <alignment horizontal="right" vertical="center" wrapText="1"/>
    </xf>
    <xf numFmtId="169" fontId="3" fillId="0" borderId="0" xfId="120" applyNumberFormat="1" applyFont="1" applyBorder="1" applyAlignment="1">
      <alignment horizontal="right"/>
    </xf>
    <xf numFmtId="176" fontId="4" fillId="0" borderId="0" xfId="120" applyNumberFormat="1" applyFont="1"/>
    <xf numFmtId="41" fontId="4" fillId="0" borderId="0" xfId="120" applyNumberFormat="1" applyFont="1" applyBorder="1"/>
    <xf numFmtId="177" fontId="4" fillId="0" borderId="0" xfId="120" applyNumberFormat="1" applyFont="1" applyBorder="1"/>
    <xf numFmtId="37" fontId="4" fillId="0" borderId="0" xfId="120" applyNumberFormat="1" applyFont="1" applyBorder="1"/>
    <xf numFmtId="3" fontId="4" fillId="0" borderId="0" xfId="120" applyNumberFormat="1" applyFont="1" applyBorder="1"/>
    <xf numFmtId="176" fontId="4" fillId="0" borderId="0" xfId="120" applyNumberFormat="1" applyFont="1" applyAlignment="1">
      <alignment horizontal="center" vertical="center" wrapText="1"/>
    </xf>
    <xf numFmtId="0" fontId="4" fillId="0" borderId="1" xfId="229" applyFont="1" applyBorder="1"/>
    <xf numFmtId="177" fontId="4" fillId="0" borderId="1" xfId="120" applyNumberFormat="1" applyFont="1" applyBorder="1"/>
    <xf numFmtId="176" fontId="4" fillId="0" borderId="1" xfId="120" applyNumberFormat="1" applyFont="1" applyBorder="1"/>
    <xf numFmtId="169" fontId="3" fillId="0" borderId="1" xfId="120" applyNumberFormat="1" applyFont="1" applyBorder="1"/>
    <xf numFmtId="176" fontId="4" fillId="0" borderId="1" xfId="120" applyNumberFormat="1" applyFont="1" applyBorder="1" applyAlignment="1">
      <alignment horizontal="center" vertical="center" wrapText="1"/>
    </xf>
    <xf numFmtId="0" fontId="4" fillId="0" borderId="0" xfId="229" applyFont="1" applyBorder="1"/>
    <xf numFmtId="176" fontId="4" fillId="0" borderId="0" xfId="120" applyNumberFormat="1" applyFont="1" applyBorder="1"/>
    <xf numFmtId="176" fontId="4" fillId="0" borderId="0" xfId="120" applyNumberFormat="1" applyFont="1" applyBorder="1" applyAlignment="1">
      <alignment horizontal="center" vertical="center" wrapText="1"/>
    </xf>
    <xf numFmtId="3" fontId="4" fillId="0" borderId="0" xfId="120" applyNumberFormat="1" applyFont="1"/>
    <xf numFmtId="37" fontId="4" fillId="0" borderId="0" xfId="120" applyNumberFormat="1" applyFont="1"/>
    <xf numFmtId="3" fontId="4" fillId="0" borderId="0" xfId="120" applyNumberFormat="1" applyFont="1" applyAlignment="1">
      <alignment horizontal="right" vertical="center" wrapText="1"/>
    </xf>
    <xf numFmtId="3" fontId="3" fillId="0" borderId="0" xfId="120" applyNumberFormat="1" applyFont="1"/>
    <xf numFmtId="3" fontId="4" fillId="0" borderId="0" xfId="120" applyNumberFormat="1" applyFont="1" applyAlignment="1">
      <alignment horizontal="right" vertical="center"/>
    </xf>
    <xf numFmtId="3" fontId="35" fillId="0" borderId="0" xfId="229" applyNumberFormat="1" applyFont="1"/>
    <xf numFmtId="169" fontId="3" fillId="0" borderId="0" xfId="120" applyNumberFormat="1" applyFont="1" applyAlignment="1">
      <alignment horizontal="center" vertical="center" wrapText="1"/>
    </xf>
    <xf numFmtId="0" fontId="4" fillId="0" borderId="0" xfId="229" quotePrefix="1" applyFont="1"/>
    <xf numFmtId="37" fontId="4" fillId="0" borderId="0" xfId="120" applyNumberFormat="1" applyFont="1" applyBorder="1" applyAlignment="1">
      <alignment horizontal="right"/>
    </xf>
    <xf numFmtId="37" fontId="3" fillId="0" borderId="0" xfId="120" applyNumberFormat="1" applyFont="1" applyAlignment="1">
      <alignment horizontal="right"/>
    </xf>
    <xf numFmtId="37" fontId="4" fillId="0" borderId="0" xfId="120" applyNumberFormat="1" applyFont="1" applyAlignment="1">
      <alignment horizontal="right" vertical="center" wrapText="1"/>
    </xf>
    <xf numFmtId="14" fontId="16" fillId="0" borderId="0" xfId="229" quotePrefix="1" applyNumberFormat="1"/>
    <xf numFmtId="164" fontId="4" fillId="0" borderId="0" xfId="1" applyNumberFormat="1" applyFont="1" applyAlignment="1">
      <alignment horizontal="right"/>
    </xf>
    <xf numFmtId="37" fontId="4" fillId="0" borderId="3" xfId="120" applyNumberFormat="1" applyFont="1" applyBorder="1"/>
    <xf numFmtId="37" fontId="36" fillId="0" borderId="3" xfId="120" applyNumberFormat="1" applyFont="1" applyBorder="1"/>
    <xf numFmtId="37" fontId="16" fillId="0" borderId="0" xfId="229" applyNumberFormat="1"/>
    <xf numFmtId="0" fontId="16" fillId="0" borderId="0" xfId="229" applyBorder="1"/>
    <xf numFmtId="164" fontId="16" fillId="0" borderId="0" xfId="1" applyNumberFormat="1" applyFont="1" applyBorder="1"/>
    <xf numFmtId="37" fontId="16" fillId="0" borderId="0" xfId="1" applyNumberFormat="1" applyFont="1" applyBorder="1"/>
    <xf numFmtId="169" fontId="4" fillId="0" borderId="3" xfId="120" applyNumberFormat="1" applyFont="1" applyBorder="1"/>
    <xf numFmtId="169" fontId="4" fillId="0" borderId="0" xfId="120" applyNumberFormat="1" applyFont="1" applyBorder="1"/>
    <xf numFmtId="176" fontId="4" fillId="0" borderId="3" xfId="120" applyNumberFormat="1" applyFont="1" applyBorder="1"/>
    <xf numFmtId="176" fontId="36" fillId="0" borderId="3" xfId="120" applyNumberFormat="1" applyFont="1" applyBorder="1"/>
    <xf numFmtId="0" fontId="4" fillId="0" borderId="0" xfId="229" quotePrefix="1" applyFont="1" applyBorder="1"/>
    <xf numFmtId="176" fontId="16" fillId="0" borderId="0" xfId="120" applyNumberFormat="1"/>
    <xf numFmtId="0" fontId="16" fillId="0" borderId="0" xfId="229" applyFont="1" applyBorder="1"/>
    <xf numFmtId="0" fontId="3" fillId="0" borderId="0" xfId="243" applyFont="1"/>
    <xf numFmtId="176" fontId="4" fillId="0" borderId="0" xfId="95" applyNumberFormat="1" applyFont="1"/>
    <xf numFmtId="164" fontId="4" fillId="0" borderId="0" xfId="95" applyNumberFormat="1" applyFont="1"/>
    <xf numFmtId="169" fontId="4" fillId="0" borderId="0" xfId="185" applyNumberFormat="1" applyFont="1"/>
    <xf numFmtId="0" fontId="4" fillId="0" borderId="0" xfId="243" applyFont="1"/>
    <xf numFmtId="0" fontId="16" fillId="0" borderId="0" xfId="223"/>
    <xf numFmtId="0" fontId="3" fillId="0" borderId="0" xfId="243" applyFont="1" applyAlignment="1">
      <alignment horizontal="left"/>
    </xf>
    <xf numFmtId="169" fontId="4" fillId="0" borderId="0" xfId="185" applyNumberFormat="1" applyFont="1" applyBorder="1"/>
    <xf numFmtId="0" fontId="16" fillId="0" borderId="0" xfId="223" applyBorder="1"/>
    <xf numFmtId="0" fontId="39" fillId="0" borderId="0" xfId="243" applyFont="1"/>
    <xf numFmtId="176" fontId="3" fillId="0" borderId="0" xfId="95" applyNumberFormat="1" applyFont="1" applyAlignment="1">
      <alignment horizontal="right"/>
    </xf>
    <xf numFmtId="169" fontId="36" fillId="0" borderId="0" xfId="185" applyNumberFormat="1" applyFont="1" applyBorder="1"/>
    <xf numFmtId="176" fontId="3" fillId="0" borderId="0" xfId="95" quotePrefix="1" applyNumberFormat="1" applyFont="1" applyAlignment="1">
      <alignment horizontal="right"/>
    </xf>
    <xf numFmtId="169" fontId="3" fillId="0" borderId="0" xfId="185" applyNumberFormat="1" applyFont="1" applyAlignment="1">
      <alignment horizontal="right"/>
    </xf>
    <xf numFmtId="176" fontId="4" fillId="0" borderId="0" xfId="185" applyNumberFormat="1" applyFont="1" applyBorder="1"/>
    <xf numFmtId="164" fontId="16" fillId="0" borderId="0" xfId="95" applyNumberFormat="1" applyBorder="1"/>
    <xf numFmtId="41" fontId="16" fillId="0" borderId="0" xfId="95" applyNumberFormat="1" applyBorder="1"/>
    <xf numFmtId="176" fontId="4" fillId="0" borderId="9" xfId="95" applyNumberFormat="1" applyFont="1" applyBorder="1"/>
    <xf numFmtId="176" fontId="4" fillId="0" borderId="0" xfId="95" applyNumberFormat="1" applyFont="1" applyBorder="1"/>
    <xf numFmtId="176" fontId="4" fillId="0" borderId="4" xfId="95" applyNumberFormat="1" applyFont="1" applyBorder="1"/>
    <xf numFmtId="164" fontId="3" fillId="0" borderId="0" xfId="95" applyNumberFormat="1" applyFont="1" applyAlignment="1">
      <alignment horizontal="center"/>
    </xf>
    <xf numFmtId="176" fontId="4" fillId="0" borderId="0" xfId="185" applyNumberFormat="1" applyFont="1"/>
    <xf numFmtId="164" fontId="16" fillId="0" borderId="0" xfId="95" applyNumberFormat="1"/>
    <xf numFmtId="164" fontId="3" fillId="0" borderId="0" xfId="95" quotePrefix="1" applyNumberFormat="1" applyFont="1" applyAlignment="1">
      <alignment horizontal="center"/>
    </xf>
    <xf numFmtId="0" fontId="4" fillId="0" borderId="0" xfId="243" applyFont="1" applyAlignment="1">
      <alignment horizontal="left"/>
    </xf>
    <xf numFmtId="164" fontId="3" fillId="0" borderId="0" xfId="95" applyNumberFormat="1" applyFont="1" applyAlignment="1">
      <alignment horizontal="right"/>
    </xf>
    <xf numFmtId="178" fontId="3" fillId="0" borderId="0" xfId="185" quotePrefix="1" applyNumberFormat="1" applyFont="1" applyAlignment="1">
      <alignment horizontal="right"/>
    </xf>
    <xf numFmtId="0" fontId="3" fillId="0" borderId="0" xfId="243" applyFont="1" applyAlignment="1">
      <alignment horizontal="right"/>
    </xf>
    <xf numFmtId="164" fontId="4" fillId="0" borderId="9" xfId="185" applyNumberFormat="1" applyFont="1" applyBorder="1"/>
    <xf numFmtId="164" fontId="4" fillId="0" borderId="0" xfId="185" applyNumberFormat="1" applyFont="1" applyBorder="1"/>
    <xf numFmtId="176" fontId="4" fillId="0" borderId="9" xfId="185" applyNumberFormat="1" applyFont="1" applyBorder="1"/>
    <xf numFmtId="164" fontId="4" fillId="0" borderId="4" xfId="185" applyNumberFormat="1" applyFont="1" applyBorder="1"/>
    <xf numFmtId="0" fontId="40" fillId="0" borderId="0" xfId="243" applyFont="1" applyAlignment="1">
      <alignment horizontal="left"/>
    </xf>
    <xf numFmtId="0" fontId="40" fillId="0" borderId="0" xfId="243" applyFont="1"/>
    <xf numFmtId="176" fontId="40" fillId="0" borderId="0" xfId="95" applyNumberFormat="1" applyFont="1"/>
    <xf numFmtId="164" fontId="40" fillId="0" borderId="0" xfId="95" applyNumberFormat="1" applyFont="1"/>
    <xf numFmtId="176" fontId="40" fillId="0" borderId="0" xfId="185" applyNumberFormat="1" applyFont="1"/>
    <xf numFmtId="0" fontId="32" fillId="0" borderId="0" xfId="243" applyFont="1"/>
    <xf numFmtId="0" fontId="41" fillId="0" borderId="0" xfId="243" applyFont="1" applyAlignment="1">
      <alignment horizontal="left"/>
    </xf>
    <xf numFmtId="0" fontId="4" fillId="0" borderId="0" xfId="223" applyFont="1"/>
    <xf numFmtId="0" fontId="3" fillId="0" borderId="0" xfId="243" applyFont="1" applyBorder="1" applyAlignment="1">
      <alignment horizontal="left"/>
    </xf>
    <xf numFmtId="0" fontId="41" fillId="0" borderId="0" xfId="243" applyFont="1" applyBorder="1"/>
    <xf numFmtId="0" fontId="40" fillId="0" borderId="0" xfId="243" applyFont="1" applyBorder="1"/>
    <xf numFmtId="0" fontId="32" fillId="0" borderId="0" xfId="243" applyFont="1" applyBorder="1"/>
    <xf numFmtId="0" fontId="41" fillId="0" borderId="0" xfId="243" applyFont="1" applyBorder="1" applyAlignment="1">
      <alignment horizontal="right"/>
    </xf>
    <xf numFmtId="0" fontId="33" fillId="0" borderId="0" xfId="243" applyFont="1" applyBorder="1" applyAlignment="1">
      <alignment horizontal="right"/>
    </xf>
    <xf numFmtId="0" fontId="39" fillId="0" borderId="0" xfId="243" applyFont="1" applyBorder="1"/>
    <xf numFmtId="176" fontId="16" fillId="0" borderId="0" xfId="95" applyNumberFormat="1" applyBorder="1"/>
    <xf numFmtId="176" fontId="16" fillId="0" borderId="0" xfId="95" applyNumberFormat="1" applyFont="1" applyBorder="1"/>
    <xf numFmtId="0" fontId="40" fillId="0" borderId="0" xfId="243" quotePrefix="1" applyFont="1" applyBorder="1"/>
    <xf numFmtId="177" fontId="16" fillId="0" borderId="0" xfId="95" applyNumberFormat="1" applyBorder="1"/>
    <xf numFmtId="0" fontId="3" fillId="0" borderId="0" xfId="243" applyFont="1" applyBorder="1"/>
    <xf numFmtId="176" fontId="16" fillId="0" borderId="0" xfId="95" applyNumberFormat="1"/>
    <xf numFmtId="169" fontId="4" fillId="0" borderId="0" xfId="186" applyNumberFormat="1" applyFont="1"/>
    <xf numFmtId="169" fontId="3" fillId="0" borderId="0" xfId="186" applyNumberFormat="1" applyFont="1" applyAlignment="1">
      <alignment horizontal="center"/>
    </xf>
    <xf numFmtId="0" fontId="3" fillId="0" borderId="0" xfId="243" applyFont="1" applyAlignment="1">
      <alignment horizontal="center"/>
    </xf>
    <xf numFmtId="178" fontId="3" fillId="0" borderId="0" xfId="186" applyNumberFormat="1" applyFont="1" applyAlignment="1">
      <alignment horizontal="right"/>
    </xf>
    <xf numFmtId="169" fontId="4" fillId="0" borderId="0" xfId="186" applyNumberFormat="1" applyFont="1" applyBorder="1"/>
    <xf numFmtId="0" fontId="4" fillId="0" borderId="0" xfId="243" applyFont="1" applyBorder="1"/>
    <xf numFmtId="169" fontId="3" fillId="0" borderId="0" xfId="186" applyNumberFormat="1" applyFont="1" applyAlignment="1">
      <alignment horizontal="right"/>
    </xf>
    <xf numFmtId="49" fontId="4" fillId="0" borderId="0" xfId="243" applyNumberFormat="1" applyFont="1"/>
    <xf numFmtId="49" fontId="3" fillId="0" borderId="0" xfId="186" applyNumberFormat="1" applyFont="1" applyBorder="1" applyAlignment="1">
      <alignment horizontal="center"/>
    </xf>
    <xf numFmtId="169" fontId="4" fillId="0" borderId="0" xfId="186" applyNumberFormat="1" applyFont="1" applyBorder="1" applyAlignment="1">
      <alignment horizontal="center"/>
    </xf>
    <xf numFmtId="37" fontId="4" fillId="0" borderId="0" xfId="243" applyNumberFormat="1" applyFont="1"/>
    <xf numFmtId="37" fontId="4" fillId="0" borderId="0" xfId="186" applyNumberFormat="1" applyFont="1"/>
    <xf numFmtId="176" fontId="4" fillId="0" borderId="0" xfId="100" applyNumberFormat="1" applyFont="1"/>
    <xf numFmtId="37" fontId="4" fillId="0" borderId="0" xfId="100" applyNumberFormat="1" applyFont="1"/>
    <xf numFmtId="176" fontId="4" fillId="0" borderId="0" xfId="186" applyNumberFormat="1" applyFont="1"/>
    <xf numFmtId="176" fontId="4" fillId="0" borderId="0" xfId="186" applyNumberFormat="1" applyFont="1" applyBorder="1"/>
    <xf numFmtId="176" fontId="4" fillId="0" borderId="0" xfId="100" applyNumberFormat="1" applyFont="1" applyAlignment="1">
      <alignment horizontal="left" vertical="top" wrapText="1"/>
    </xf>
    <xf numFmtId="176" fontId="4" fillId="0" borderId="0" xfId="100" applyNumberFormat="1" applyFont="1" applyAlignment="1"/>
    <xf numFmtId="176" fontId="4" fillId="0" borderId="0" xfId="100" applyNumberFormat="1" applyFont="1" applyAlignment="1">
      <alignment horizontal="left" vertical="center" wrapText="1"/>
    </xf>
    <xf numFmtId="0" fontId="35" fillId="0" borderId="0" xfId="243" applyFont="1"/>
    <xf numFmtId="176" fontId="16" fillId="0" borderId="0" xfId="186" applyNumberFormat="1" applyFont="1" applyBorder="1"/>
    <xf numFmtId="176" fontId="4" fillId="0" borderId="0" xfId="100" quotePrefix="1" applyNumberFormat="1" applyFont="1" applyAlignment="1">
      <alignment horizontal="left" vertical="center" wrapText="1"/>
    </xf>
    <xf numFmtId="176" fontId="4" fillId="0" borderId="0" xfId="100" applyNumberFormat="1" applyFont="1" applyAlignment="1">
      <alignment horizontal="left" vertical="center" wrapText="1"/>
    </xf>
    <xf numFmtId="176" fontId="4" fillId="0" borderId="0" xfId="100" applyNumberFormat="1" applyFont="1" applyAlignment="1">
      <alignment vertical="top"/>
    </xf>
    <xf numFmtId="164" fontId="16" fillId="0" borderId="0" xfId="186" applyNumberFormat="1" applyFont="1" applyBorder="1"/>
    <xf numFmtId="37" fontId="4" fillId="0" borderId="0" xfId="100" applyNumberFormat="1" applyFont="1" applyBorder="1"/>
    <xf numFmtId="0" fontId="16" fillId="0" borderId="0" xfId="243" applyFont="1" applyBorder="1"/>
    <xf numFmtId="37" fontId="4" fillId="0" borderId="1" xfId="100" applyNumberFormat="1" applyFont="1" applyBorder="1"/>
    <xf numFmtId="37" fontId="35" fillId="0" borderId="1" xfId="243" applyNumberFormat="1" applyFont="1" applyBorder="1"/>
    <xf numFmtId="176" fontId="3" fillId="0" borderId="0" xfId="186" applyNumberFormat="1" applyFont="1" applyBorder="1"/>
    <xf numFmtId="41" fontId="4" fillId="0" borderId="0" xfId="186" applyNumberFormat="1" applyFont="1" applyBorder="1"/>
    <xf numFmtId="176" fontId="4" fillId="0" borderId="0" xfId="100" applyNumberFormat="1" applyFont="1" applyAlignment="1">
      <alignment wrapText="1"/>
    </xf>
    <xf numFmtId="37" fontId="4" fillId="0" borderId="1" xfId="186" applyNumberFormat="1" applyFont="1" applyBorder="1"/>
    <xf numFmtId="37" fontId="4" fillId="0" borderId="0" xfId="186" applyNumberFormat="1" applyFont="1" applyBorder="1"/>
    <xf numFmtId="169" fontId="32" fillId="0" borderId="0" xfId="186" applyNumberFormat="1" applyFont="1" applyBorder="1"/>
    <xf numFmtId="0" fontId="4" fillId="0" borderId="0" xfId="243" quotePrefix="1" applyFont="1"/>
    <xf numFmtId="176" fontId="3" fillId="0" borderId="0" xfId="100" applyNumberFormat="1" applyFont="1"/>
    <xf numFmtId="176" fontId="3" fillId="0" borderId="0" xfId="100" applyNumberFormat="1" applyFont="1" applyAlignment="1">
      <alignment horizontal="left" wrapText="1"/>
    </xf>
    <xf numFmtId="37" fontId="4" fillId="0" borderId="3" xfId="186" applyNumberFormat="1" applyFont="1" applyBorder="1"/>
    <xf numFmtId="176" fontId="3" fillId="0" borderId="0" xfId="100" applyNumberFormat="1" applyFont="1" applyAlignment="1">
      <alignment wrapText="1"/>
    </xf>
    <xf numFmtId="176" fontId="3" fillId="0" borderId="0" xfId="100" applyNumberFormat="1" applyFont="1" applyAlignment="1">
      <alignment vertical="center" wrapText="1"/>
    </xf>
    <xf numFmtId="176" fontId="4" fillId="0" borderId="0" xfId="100" applyNumberFormat="1" applyFont="1" applyAlignment="1">
      <alignment horizontal="left"/>
    </xf>
    <xf numFmtId="176" fontId="3" fillId="0" borderId="0" xfId="100" quotePrefix="1" applyNumberFormat="1" applyFont="1" applyAlignment="1">
      <alignment horizontal="center"/>
    </xf>
    <xf numFmtId="37" fontId="32" fillId="0" borderId="0" xfId="243" applyNumberFormat="1" applyFont="1"/>
    <xf numFmtId="37" fontId="32" fillId="0" borderId="0" xfId="186" applyNumberFormat="1" applyFont="1"/>
    <xf numFmtId="37" fontId="5" fillId="0" borderId="0" xfId="186" applyNumberFormat="1" applyFont="1"/>
    <xf numFmtId="164" fontId="4" fillId="0" borderId="0" xfId="186" applyNumberFormat="1" applyFont="1" applyBorder="1"/>
    <xf numFmtId="176" fontId="42" fillId="0" borderId="0" xfId="100" applyNumberFormat="1" applyFont="1" applyAlignment="1">
      <alignment horizontal="left" vertical="center" wrapText="1"/>
    </xf>
    <xf numFmtId="176" fontId="3" fillId="0" borderId="0" xfId="100" applyNumberFormat="1" applyFont="1" applyAlignment="1">
      <alignment horizontal="left" vertical="center" wrapText="1"/>
    </xf>
    <xf numFmtId="1" fontId="3" fillId="0" borderId="0" xfId="100" quotePrefix="1" applyNumberFormat="1" applyFont="1" applyAlignment="1">
      <alignment horizontal="center" vertical="center"/>
    </xf>
    <xf numFmtId="1" fontId="3" fillId="0" borderId="0" xfId="100" applyNumberFormat="1" applyFont="1" applyAlignment="1">
      <alignment horizontal="center" vertical="center"/>
    </xf>
    <xf numFmtId="164" fontId="4" fillId="0" borderId="0" xfId="100" applyNumberFormat="1" applyFont="1"/>
    <xf numFmtId="176" fontId="40" fillId="0" borderId="0" xfId="100" applyNumberFormat="1" applyFont="1"/>
    <xf numFmtId="164" fontId="40" fillId="0" borderId="0" xfId="100" applyNumberFormat="1" applyFont="1"/>
    <xf numFmtId="176" fontId="40" fillId="0" borderId="0" xfId="186" applyNumberFormat="1" applyFont="1"/>
    <xf numFmtId="176" fontId="32" fillId="0" borderId="0" xfId="100" applyNumberFormat="1" applyFont="1"/>
    <xf numFmtId="164" fontId="32" fillId="0" borderId="0" xfId="100" applyNumberFormat="1" applyFont="1"/>
    <xf numFmtId="169" fontId="32" fillId="0" borderId="0" xfId="186" applyNumberFormat="1" applyFont="1"/>
  </cellXfs>
  <cellStyles count="334">
    <cellStyle name="_~2949781" xfId="2"/>
    <cellStyle name="_Consol 30032009- PwC (v1)" xfId="3"/>
    <cellStyle name="_HHMB Consol_311206 (FS)" xfId="4"/>
    <cellStyle name="_HTP cashflow 07 150408" xfId="5"/>
    <cellStyle name="_HTP- PPE v5- PWC to Sim(18Mar08)" xfId="6"/>
    <cellStyle name="Comma" xfId="1" builtinId="3"/>
    <cellStyle name="Comma 10" xfId="7"/>
    <cellStyle name="Comma 10 2" xfId="8"/>
    <cellStyle name="Comma 10 3" xfId="9"/>
    <cellStyle name="Comma 10 4" xfId="10"/>
    <cellStyle name="Comma 10 5" xfId="11"/>
    <cellStyle name="Comma 11" xfId="12"/>
    <cellStyle name="Comma 11 2" xfId="13"/>
    <cellStyle name="Comma 11 3" xfId="14"/>
    <cellStyle name="Comma 11 4" xfId="15"/>
    <cellStyle name="Comma 11 5" xfId="16"/>
    <cellStyle name="Comma 12" xfId="17"/>
    <cellStyle name="Comma 12 2" xfId="18"/>
    <cellStyle name="Comma 12 3" xfId="19"/>
    <cellStyle name="Comma 12 4" xfId="20"/>
    <cellStyle name="Comma 12 5" xfId="21"/>
    <cellStyle name="Comma 13" xfId="22"/>
    <cellStyle name="Comma 13 2" xfId="23"/>
    <cellStyle name="Comma 13 3" xfId="24"/>
    <cellStyle name="Comma 13 4" xfId="25"/>
    <cellStyle name="Comma 13 5" xfId="26"/>
    <cellStyle name="Comma 14" xfId="27"/>
    <cellStyle name="Comma 14 2" xfId="28"/>
    <cellStyle name="Comma 14 3" xfId="29"/>
    <cellStyle name="Comma 14 4" xfId="30"/>
    <cellStyle name="Comma 14 5" xfId="31"/>
    <cellStyle name="Comma 15" xfId="32"/>
    <cellStyle name="Comma 16" xfId="33"/>
    <cellStyle name="Comma 17" xfId="34"/>
    <cellStyle name="Comma 17 2" xfId="35"/>
    <cellStyle name="Comma 17 3" xfId="36"/>
    <cellStyle name="Comma 17 4" xfId="37"/>
    <cellStyle name="Comma 17 5" xfId="38"/>
    <cellStyle name="Comma 17 6" xfId="39"/>
    <cellStyle name="Comma 17 7" xfId="40"/>
    <cellStyle name="Comma 17 8" xfId="41"/>
    <cellStyle name="Comma 18" xfId="42"/>
    <cellStyle name="Comma 18 2" xfId="43"/>
    <cellStyle name="Comma 18 3" xfId="44"/>
    <cellStyle name="Comma 18 4" xfId="45"/>
    <cellStyle name="Comma 18 5" xfId="46"/>
    <cellStyle name="Comma 19" xfId="47"/>
    <cellStyle name="Comma 2" xfId="48"/>
    <cellStyle name="Comma 2 10" xfId="49"/>
    <cellStyle name="Comma 2 2" xfId="50"/>
    <cellStyle name="Comma 2 2 10" xfId="51"/>
    <cellStyle name="Comma 2 2 11" xfId="52"/>
    <cellStyle name="Comma 2 2 2" xfId="53"/>
    <cellStyle name="Comma 2 2 3" xfId="54"/>
    <cellStyle name="Comma 2 2 4" xfId="55"/>
    <cellStyle name="Comma 2 2 4 2" xfId="56"/>
    <cellStyle name="Comma 2 2 4 2 2" xfId="57"/>
    <cellStyle name="Comma 2 2 4 2 2 2" xfId="58"/>
    <cellStyle name="Comma 2 2 4 2 2 3" xfId="59"/>
    <cellStyle name="Comma 2 2 4 2 3" xfId="60"/>
    <cellStyle name="Comma 2 2 4 2 4" xfId="61"/>
    <cellStyle name="Comma 2 2 4 3" xfId="62"/>
    <cellStyle name="Comma 2 2 4 4" xfId="63"/>
    <cellStyle name="Comma 2 2 4 4 2" xfId="64"/>
    <cellStyle name="Comma 2 2 4 4 3" xfId="65"/>
    <cellStyle name="Comma 2 2 4 5" xfId="66"/>
    <cellStyle name="Comma 2 2 5" xfId="67"/>
    <cellStyle name="Comma 2 2 6" xfId="68"/>
    <cellStyle name="Comma 2 2 6 2" xfId="69"/>
    <cellStyle name="Comma 2 2 6 2 2" xfId="70"/>
    <cellStyle name="Comma 2 2 6 2 3" xfId="71"/>
    <cellStyle name="Comma 2 2 6 3" xfId="72"/>
    <cellStyle name="Comma 2 2 6 4" xfId="73"/>
    <cellStyle name="Comma 2 2 7" xfId="74"/>
    <cellStyle name="Comma 2 2 7 2" xfId="75"/>
    <cellStyle name="Comma 2 2 7 3" xfId="76"/>
    <cellStyle name="Comma 2 2 8" xfId="77"/>
    <cellStyle name="Comma 2 2 9" xfId="78"/>
    <cellStyle name="Comma 2 2_HoldingsNotestoStatAc09" xfId="79"/>
    <cellStyle name="Comma 2 3" xfId="80"/>
    <cellStyle name="Comma 2 4" xfId="81"/>
    <cellStyle name="Comma 2 5" xfId="82"/>
    <cellStyle name="Comma 2 6" xfId="83"/>
    <cellStyle name="Comma 2 7" xfId="84"/>
    <cellStyle name="Comma 2 8" xfId="85"/>
    <cellStyle name="Comma 2 9" xfId="86"/>
    <cellStyle name="Comma 2_~0294154" xfId="87"/>
    <cellStyle name="Comma 20" xfId="88"/>
    <cellStyle name="Comma 21" xfId="89"/>
    <cellStyle name="Comma 22" xfId="90"/>
    <cellStyle name="Comma 22 2" xfId="91"/>
    <cellStyle name="Comma 22 3" xfId="92"/>
    <cellStyle name="Comma 22 4" xfId="93"/>
    <cellStyle name="Comma 22 5" xfId="94"/>
    <cellStyle name="Comma 23" xfId="95"/>
    <cellStyle name="Comma 23 2" xfId="96"/>
    <cellStyle name="Comma 23 3" xfId="97"/>
    <cellStyle name="Comma 23 4" xfId="98"/>
    <cellStyle name="Comma 23 5" xfId="99"/>
    <cellStyle name="Comma 24" xfId="100"/>
    <cellStyle name="Comma 24 2" xfId="101"/>
    <cellStyle name="Comma 24 3" xfId="102"/>
    <cellStyle name="Comma 24 4" xfId="103"/>
    <cellStyle name="Comma 24 5" xfId="104"/>
    <cellStyle name="Comma 25" xfId="105"/>
    <cellStyle name="Comma 25 2" xfId="106"/>
    <cellStyle name="Comma 25 3" xfId="107"/>
    <cellStyle name="Comma 25 4" xfId="108"/>
    <cellStyle name="Comma 25 5" xfId="109"/>
    <cellStyle name="Comma 26" xfId="110"/>
    <cellStyle name="Comma 26 2" xfId="111"/>
    <cellStyle name="Comma 26 3" xfId="112"/>
    <cellStyle name="Comma 26 4" xfId="113"/>
    <cellStyle name="Comma 26 5" xfId="114"/>
    <cellStyle name="Comma 27" xfId="115"/>
    <cellStyle name="Comma 27 2" xfId="116"/>
    <cellStyle name="Comma 27 3" xfId="117"/>
    <cellStyle name="Comma 27 4" xfId="118"/>
    <cellStyle name="Comma 27 5" xfId="119"/>
    <cellStyle name="Comma 28" xfId="120"/>
    <cellStyle name="Comma 29" xfId="121"/>
    <cellStyle name="Comma 3" xfId="122"/>
    <cellStyle name="Comma 3 2" xfId="123"/>
    <cellStyle name="Comma 3 3" xfId="124"/>
    <cellStyle name="Comma 3 4" xfId="125"/>
    <cellStyle name="Comma 3 5" xfId="126"/>
    <cellStyle name="Comma 30" xfId="127"/>
    <cellStyle name="Comma 31" xfId="128"/>
    <cellStyle name="Comma 32" xfId="129"/>
    <cellStyle name="Comma 33" xfId="130"/>
    <cellStyle name="Comma 33 2" xfId="131"/>
    <cellStyle name="Comma 33 3" xfId="132"/>
    <cellStyle name="Comma 33 4" xfId="133"/>
    <cellStyle name="Comma 33 5" xfId="134"/>
    <cellStyle name="Comma 34" xfId="135"/>
    <cellStyle name="Comma 34 2" xfId="136"/>
    <cellStyle name="Comma 34 3" xfId="137"/>
    <cellStyle name="Comma 34 4" xfId="138"/>
    <cellStyle name="Comma 34 5" xfId="139"/>
    <cellStyle name="Comma 35" xfId="140"/>
    <cellStyle name="Comma 35 2" xfId="141"/>
    <cellStyle name="Comma 35 2 2" xfId="142"/>
    <cellStyle name="Comma 35 2 3" xfId="143"/>
    <cellStyle name="Comma 35 3" xfId="144"/>
    <cellStyle name="Comma 35 4" xfId="145"/>
    <cellStyle name="Comma 36" xfId="146"/>
    <cellStyle name="Comma 36 2" xfId="147"/>
    <cellStyle name="Comma 36 2 2" xfId="148"/>
    <cellStyle name="Comma 36 2 3" xfId="149"/>
    <cellStyle name="Comma 36 3" xfId="150"/>
    <cellStyle name="Comma 36 4" xfId="151"/>
    <cellStyle name="Comma 39" xfId="152"/>
    <cellStyle name="Comma 4" xfId="153"/>
    <cellStyle name="Comma 4 2" xfId="154"/>
    <cellStyle name="Comma 4 3" xfId="155"/>
    <cellStyle name="Comma 4 4" xfId="156"/>
    <cellStyle name="Comma 4 5" xfId="157"/>
    <cellStyle name="Comma 40" xfId="158"/>
    <cellStyle name="Comma 41" xfId="159"/>
    <cellStyle name="Comma 5" xfId="160"/>
    <cellStyle name="Comma 5 2" xfId="161"/>
    <cellStyle name="Comma 5 3" xfId="162"/>
    <cellStyle name="Comma 5 4" xfId="163"/>
    <cellStyle name="Comma 5 5" xfId="164"/>
    <cellStyle name="Comma 6" xfId="165"/>
    <cellStyle name="Comma 6 2" xfId="166"/>
    <cellStyle name="Comma 6 3" xfId="167"/>
    <cellStyle name="Comma 6 4" xfId="168"/>
    <cellStyle name="Comma 6 5" xfId="169"/>
    <cellStyle name="Comma 7" xfId="170"/>
    <cellStyle name="Comma 7 2" xfId="171"/>
    <cellStyle name="Comma 7 3" xfId="172"/>
    <cellStyle name="Comma 7 4" xfId="173"/>
    <cellStyle name="Comma 7 5" xfId="174"/>
    <cellStyle name="Comma 8" xfId="175"/>
    <cellStyle name="Comma 8 2" xfId="176"/>
    <cellStyle name="Comma 8 3" xfId="177"/>
    <cellStyle name="Comma 8 4" xfId="178"/>
    <cellStyle name="Comma 8 5" xfId="179"/>
    <cellStyle name="Comma 9" xfId="180"/>
    <cellStyle name="Comma 9 2" xfId="181"/>
    <cellStyle name="Comma 9 3" xfId="182"/>
    <cellStyle name="Comma 9 4" xfId="183"/>
    <cellStyle name="Comma 9 5" xfId="184"/>
    <cellStyle name="Comma_1STQTR03-CFS 2" xfId="185"/>
    <cellStyle name="Comma_1STQTR03-CFS 3" xfId="186"/>
    <cellStyle name="Euro" xfId="187"/>
    <cellStyle name="Euro 2" xfId="188"/>
    <cellStyle name="Euro 3" xfId="189"/>
    <cellStyle name="Euro 4" xfId="190"/>
    <cellStyle name="Euro 5" xfId="191"/>
    <cellStyle name="FRxAmtStyle" xfId="192"/>
    <cellStyle name="FRxCurrStyle" xfId="193"/>
    <cellStyle name="FRxPcntStyle" xfId="194"/>
    <cellStyle name="Hyperlink 2" xfId="195"/>
    <cellStyle name="Normal" xfId="0" builtinId="0"/>
    <cellStyle name="Normal - Style1" xfId="196"/>
    <cellStyle name="Normal 10 2" xfId="197"/>
    <cellStyle name="Normal 10 3" xfId="198"/>
    <cellStyle name="Normal 13" xfId="199"/>
    <cellStyle name="Normal 15" xfId="200"/>
    <cellStyle name="Normal 2" xfId="201"/>
    <cellStyle name="Normal 2 10" xfId="202"/>
    <cellStyle name="Normal 2 2" xfId="203"/>
    <cellStyle name="Normal 2 3" xfId="204"/>
    <cellStyle name="Normal 2 4" xfId="205"/>
    <cellStyle name="Normal 2 5" xfId="206"/>
    <cellStyle name="Normal 2 6" xfId="207"/>
    <cellStyle name="Normal 2 7" xfId="208"/>
    <cellStyle name="Normal 2 8" xfId="209"/>
    <cellStyle name="Normal 2 9" xfId="210"/>
    <cellStyle name="Normal 3" xfId="211"/>
    <cellStyle name="Normal 3 2" xfId="212"/>
    <cellStyle name="Normal 3 3" xfId="213"/>
    <cellStyle name="Normal 3 4" xfId="214"/>
    <cellStyle name="Normal 3 5" xfId="215"/>
    <cellStyle name="Normal 3 6" xfId="216"/>
    <cellStyle name="Normal 4" xfId="217"/>
    <cellStyle name="Normal 4 2" xfId="218"/>
    <cellStyle name="Normal 4 3" xfId="219"/>
    <cellStyle name="Normal 4 4" xfId="220"/>
    <cellStyle name="Normal 4 5" xfId="221"/>
    <cellStyle name="Normal 5" xfId="222"/>
    <cellStyle name="Normal 6" xfId="223"/>
    <cellStyle name="Normal 6 2" xfId="224"/>
    <cellStyle name="Normal 6 3" xfId="225"/>
    <cellStyle name="Normal 6 4" xfId="226"/>
    <cellStyle name="Normal 6 5" xfId="227"/>
    <cellStyle name="Normal 6 6" xfId="228"/>
    <cellStyle name="Normal 7" xfId="229"/>
    <cellStyle name="Normal 8" xfId="230"/>
    <cellStyle name="Normal 9 2" xfId="231"/>
    <cellStyle name="Normal 9 2 2" xfId="232"/>
    <cellStyle name="Normal 9 2 2 2" xfId="233"/>
    <cellStyle name="Normal 9 2 2 3" xfId="234"/>
    <cellStyle name="Normal 9 2 3" xfId="235"/>
    <cellStyle name="Normal 9 2 4" xfId="236"/>
    <cellStyle name="Normal 9 3" xfId="237"/>
    <cellStyle name="Normal 9 4" xfId="238"/>
    <cellStyle name="Normal 9 4 2" xfId="239"/>
    <cellStyle name="Normal 9 4 3" xfId="240"/>
    <cellStyle name="Normal 9 5" xfId="241"/>
    <cellStyle name="Normal_1STQTR03-CFS" xfId="242"/>
    <cellStyle name="Normal_1STQTR03-CFS 2" xfId="243"/>
    <cellStyle name="Percent 2" xfId="244"/>
    <cellStyle name="Percent 2 10" xfId="245"/>
    <cellStyle name="Percent 2 2" xfId="246"/>
    <cellStyle name="Percent 2 3" xfId="247"/>
    <cellStyle name="Percent 2 4" xfId="248"/>
    <cellStyle name="Percent 2 5" xfId="249"/>
    <cellStyle name="Percent 2 6" xfId="250"/>
    <cellStyle name="Percent 2 7" xfId="251"/>
    <cellStyle name="Percent 2 8" xfId="252"/>
    <cellStyle name="Percent 2 9" xfId="253"/>
    <cellStyle name="Percent 3" xfId="254"/>
    <cellStyle name="Percent 3 2" xfId="255"/>
    <cellStyle name="Percent 3 3" xfId="256"/>
    <cellStyle name="Percent 3 4" xfId="257"/>
    <cellStyle name="Percent 3 5" xfId="258"/>
    <cellStyle name="Percent 4" xfId="259"/>
    <cellStyle name="Percent 4 2" xfId="260"/>
    <cellStyle name="Percent 4 3" xfId="261"/>
    <cellStyle name="Percent 4 4" xfId="262"/>
    <cellStyle name="Percent 4 5" xfId="263"/>
    <cellStyle name="Percent 5" xfId="264"/>
    <cellStyle name="Percent 6" xfId="265"/>
    <cellStyle name="Percent 7" xfId="266"/>
    <cellStyle name="Percent 7 2" xfId="267"/>
    <cellStyle name="Percent 7 3" xfId="268"/>
    <cellStyle name="Percent 7 4" xfId="269"/>
    <cellStyle name="Percent 7 5" xfId="270"/>
    <cellStyle name="PwC" xfId="271"/>
    <cellStyle name="SAPBEXaggData" xfId="272"/>
    <cellStyle name="SAPBEXaggDataEmph" xfId="273"/>
    <cellStyle name="SAPBEXaggItem" xfId="274"/>
    <cellStyle name="SAPBEXaggItemX" xfId="275"/>
    <cellStyle name="SAPBEXchaText" xfId="276"/>
    <cellStyle name="SAPBEXexcBad7" xfId="277"/>
    <cellStyle name="SAPBEXexcBad8" xfId="278"/>
    <cellStyle name="SAPBEXexcBad9" xfId="279"/>
    <cellStyle name="SAPBEXexcCritical4" xfId="280"/>
    <cellStyle name="SAPBEXexcCritical5" xfId="281"/>
    <cellStyle name="SAPBEXexcCritical6" xfId="282"/>
    <cellStyle name="SAPBEXexcGood1" xfId="283"/>
    <cellStyle name="SAPBEXexcGood2" xfId="284"/>
    <cellStyle name="SAPBEXexcGood3" xfId="285"/>
    <cellStyle name="SAPBEXfilterDrill" xfId="286"/>
    <cellStyle name="SAPBEXfilterItem" xfId="287"/>
    <cellStyle name="SAPBEXfilterText" xfId="288"/>
    <cellStyle name="SAPBEXformats" xfId="289"/>
    <cellStyle name="SAPBEXheaderItem" xfId="290"/>
    <cellStyle name="SAPBEXheaderText" xfId="291"/>
    <cellStyle name="SAPBEXHLevel0" xfId="292"/>
    <cellStyle name="SAPBEXHLevel0X" xfId="293"/>
    <cellStyle name="SAPBEXHLevel1" xfId="294"/>
    <cellStyle name="SAPBEXHLevel1X" xfId="295"/>
    <cellStyle name="SAPBEXHLevel2" xfId="296"/>
    <cellStyle name="SAPBEXHLevel2X" xfId="297"/>
    <cellStyle name="SAPBEXHLevel3" xfId="298"/>
    <cellStyle name="SAPBEXHLevel3X" xfId="299"/>
    <cellStyle name="SAPBEXresData" xfId="300"/>
    <cellStyle name="SAPBEXresDataEmph" xfId="301"/>
    <cellStyle name="SAPBEXresItem" xfId="302"/>
    <cellStyle name="SAPBEXresItemX" xfId="303"/>
    <cellStyle name="SAPBEXstdData" xfId="304"/>
    <cellStyle name="SAPBEXstdDataEmph" xfId="305"/>
    <cellStyle name="SAPBEXstdItem" xfId="306"/>
    <cellStyle name="SAPBEXstdItemX" xfId="307"/>
    <cellStyle name="SAPBEXtitle" xfId="308"/>
    <cellStyle name="SAPBEXundefined" xfId="309"/>
    <cellStyle name="Style 1" xfId="310"/>
    <cellStyle name="Style 1 2" xfId="311"/>
    <cellStyle name="Style 1 2 2" xfId="312"/>
    <cellStyle name="Style 1 2 3" xfId="313"/>
    <cellStyle name="Style 1 2 4" xfId="314"/>
    <cellStyle name="Style 1 2 5" xfId="315"/>
    <cellStyle name="Style 1 3" xfId="316"/>
    <cellStyle name="Style 1 3 2" xfId="317"/>
    <cellStyle name="Style 1 3 3" xfId="318"/>
    <cellStyle name="Style 1 3 4" xfId="319"/>
    <cellStyle name="Style 1 3 5" xfId="320"/>
    <cellStyle name="Style 1 4" xfId="321"/>
    <cellStyle name="STYLE1" xfId="322"/>
    <cellStyle name="STYLE10" xfId="323"/>
    <cellStyle name="STYLE2" xfId="324"/>
    <cellStyle name="STYLE3" xfId="325"/>
    <cellStyle name="STYLE4" xfId="326"/>
    <cellStyle name="STYLE5" xfId="327"/>
    <cellStyle name="STYLE6" xfId="328"/>
    <cellStyle name="STYLE7" xfId="329"/>
    <cellStyle name="STYLE8" xfId="330"/>
    <cellStyle name="STYLE9" xfId="331"/>
    <cellStyle name="常规_Aging-2004010mamee" xfId="332"/>
    <cellStyle name="普通_INTERCO" xfId="3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MB/Consol/2010/Consol%20FYE2010(AJE&amp;CLA)-28.02.2011%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Client\Harrisons\HTP\SUD%20&amp;%20CLA(8Feb)\Harrisons%20Group%20-%20SUD%20&amp;%20CLA%2012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rdb_nt\fin_acc\Documents%20and%20Settings\Jenny%20Lee.BRDB\My%20Documents\Tax%20computations%20&amp;%20other%20matters\TAX%20COMP%20YA%202003(budget)for%20cp2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My%20Documents\Client\Harrisons\HarrisonsHoldings\HHMB'09-%20Final%20AR&amp;CashFlo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HMB\EPS\2010\EPS-Dec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HHMB\EPS\2009\EPS-Dec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DOWS\Trash\notes8B0720\Final%20AR\HMS09_Final%20AR%20(cli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rdb_nt\fin_exec\QuarterlyReports\2002%20QuarterlyReports\2002Q4\For%20UO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dbsrv2\d\BR_FIN_ACC\zzz%20%20DAILY%20CASH%20FLOW%20(2005)%20zzz\DAILY%20CASH%20FLOW%20-%20MMP%20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rdbsrv2\D\CSSB%20GROUP\CSSB%20-%20CEO%20Projections\CSSB%205YFC%202005-2010%20Show%20unit%20Condo%201%20-%20May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My%20Documents\Harrisons%20Trading\Harrison%202000\P-L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SteelformInd(M)SB\Backu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mitments"/>
      <sheetName val="Contingent"/>
      <sheetName val="Unrealised profits"/>
      <sheetName val="Recon-RE 01.01.10"/>
      <sheetName val="IS by co(2010)"/>
      <sheetName val="BS-working"/>
      <sheetName val="BS summary"/>
      <sheetName val="IS-summary"/>
      <sheetName val="CI-summary"/>
      <sheetName val="SOCI-SCM&amp;CLE"/>
      <sheetName val="SOFP-SCM&amp;CLE"/>
      <sheetName val="Segmental_2010"/>
      <sheetName val="S.Workings 2010"/>
      <sheetName val="Interco-RPT"/>
      <sheetName val="Interco"/>
      <sheetName val="Other income10 vs09"/>
      <sheetName val="HTP consol adj "/>
      <sheetName val="HHMB consol adj"/>
      <sheetName val="Equity"/>
      <sheetName val="Tax "/>
      <sheetName val="Detax"/>
      <sheetName val="Revenue 10vs09"/>
      <sheetName val="PBT 10 vs09"/>
      <sheetName val="IS by co (Sep09)"/>
      <sheetName val="IS by co (Jun09)"/>
      <sheetName val="IS by co (Mar09)"/>
      <sheetName val="Borrowings"/>
      <sheetName val="borowing-CFS"/>
      <sheetName val="interest "/>
      <sheetName val="Note CFS"/>
      <sheetName val="CFS-working "/>
      <sheetName val="PPE"/>
      <sheetName val="PDFF"/>
      <sheetName val="HP Creditor"/>
      <sheetName val="Obselete stock"/>
      <sheetName val="PYA"/>
      <sheetName val="Ivmnt-Group"/>
      <sheetName val="Ivmnt(HHMB-Mar10)"/>
      <sheetName val="Ivmnt(HHMB-dec10)"/>
      <sheetName val="Sheet1"/>
      <sheetName val="FV-HHMB"/>
      <sheetName val="Realised&amp;URP-working"/>
      <sheetName val="3rd pty-RPT"/>
    </sheetNames>
    <sheetDataSet>
      <sheetData sheetId="0"/>
      <sheetData sheetId="1"/>
      <sheetData sheetId="2"/>
      <sheetData sheetId="3"/>
      <sheetData sheetId="4">
        <row r="30">
          <cell r="U30">
            <v>-13471</v>
          </cell>
        </row>
        <row r="37">
          <cell r="U37">
            <v>37233</v>
          </cell>
        </row>
        <row r="43">
          <cell r="P43">
            <v>0</v>
          </cell>
        </row>
      </sheetData>
      <sheetData sheetId="5">
        <row r="10">
          <cell r="W10">
            <v>38369</v>
          </cell>
        </row>
        <row r="11">
          <cell r="W11">
            <v>727</v>
          </cell>
        </row>
        <row r="13">
          <cell r="W13">
            <v>19202</v>
          </cell>
        </row>
        <row r="14">
          <cell r="W14">
            <v>0</v>
          </cell>
        </row>
        <row r="15">
          <cell r="W15">
            <v>369</v>
          </cell>
        </row>
        <row r="20">
          <cell r="W20">
            <v>123098</v>
          </cell>
        </row>
        <row r="21">
          <cell r="W21">
            <v>160886</v>
          </cell>
        </row>
        <row r="22">
          <cell r="W22">
            <v>1190</v>
          </cell>
        </row>
        <row r="23">
          <cell r="W23">
            <v>113131</v>
          </cell>
        </row>
        <row r="28">
          <cell r="W28">
            <v>141876</v>
          </cell>
        </row>
        <row r="29">
          <cell r="W29">
            <v>30</v>
          </cell>
        </row>
        <row r="30">
          <cell r="W30">
            <v>4357</v>
          </cell>
        </row>
        <row r="31">
          <cell r="W31">
            <v>34991</v>
          </cell>
        </row>
        <row r="37">
          <cell r="W37">
            <v>3620</v>
          </cell>
        </row>
        <row r="38">
          <cell r="W38">
            <v>225</v>
          </cell>
        </row>
        <row r="44">
          <cell r="W44">
            <v>68489</v>
          </cell>
        </row>
        <row r="45">
          <cell r="W45">
            <v>203384</v>
          </cell>
        </row>
      </sheetData>
      <sheetData sheetId="6">
        <row r="19">
          <cell r="F19">
            <v>123098</v>
          </cell>
          <cell r="H19">
            <v>112098</v>
          </cell>
        </row>
        <row r="20">
          <cell r="F20">
            <v>160886</v>
          </cell>
          <cell r="H20">
            <v>157138</v>
          </cell>
        </row>
        <row r="27">
          <cell r="F27">
            <v>141876</v>
          </cell>
          <cell r="H27">
            <v>150775</v>
          </cell>
        </row>
      </sheetData>
      <sheetData sheetId="7">
        <row r="40">
          <cell r="G40">
            <v>37233</v>
          </cell>
        </row>
      </sheetData>
      <sheetData sheetId="8">
        <row r="16">
          <cell r="F16">
            <v>369</v>
          </cell>
        </row>
        <row r="17">
          <cell r="F17">
            <v>45</v>
          </cell>
        </row>
      </sheetData>
      <sheetData sheetId="9"/>
      <sheetData sheetId="10"/>
      <sheetData sheetId="11"/>
      <sheetData sheetId="12"/>
      <sheetData sheetId="13"/>
      <sheetData sheetId="14"/>
      <sheetData sheetId="15"/>
      <sheetData sheetId="16"/>
      <sheetData sheetId="17"/>
      <sheetData sheetId="18">
        <row r="22">
          <cell r="S22">
            <v>0</v>
          </cell>
        </row>
      </sheetData>
      <sheetData sheetId="19">
        <row r="31">
          <cell r="Z31">
            <v>11972</v>
          </cell>
        </row>
        <row r="33">
          <cell r="Z33">
            <v>-115</v>
          </cell>
        </row>
      </sheetData>
      <sheetData sheetId="20"/>
      <sheetData sheetId="21"/>
      <sheetData sheetId="22"/>
      <sheetData sheetId="23"/>
      <sheetData sheetId="24"/>
      <sheetData sheetId="25"/>
      <sheetData sheetId="26">
        <row r="17">
          <cell r="Z17">
            <v>2170</v>
          </cell>
        </row>
      </sheetData>
      <sheetData sheetId="27">
        <row r="6">
          <cell r="I6">
            <v>53593</v>
          </cell>
        </row>
        <row r="7">
          <cell r="I7">
            <v>-47950</v>
          </cell>
        </row>
      </sheetData>
      <sheetData sheetId="28">
        <row r="15">
          <cell r="P15">
            <v>1227</v>
          </cell>
        </row>
        <row r="29">
          <cell r="P29">
            <v>1064</v>
          </cell>
        </row>
      </sheetData>
      <sheetData sheetId="29">
        <row r="16">
          <cell r="D16">
            <v>94192</v>
          </cell>
          <cell r="F16">
            <v>87265</v>
          </cell>
        </row>
      </sheetData>
      <sheetData sheetId="30"/>
      <sheetData sheetId="31">
        <row r="10">
          <cell r="S10">
            <v>5013</v>
          </cell>
        </row>
        <row r="13">
          <cell r="S13">
            <v>3204</v>
          </cell>
        </row>
        <row r="15">
          <cell r="S15">
            <v>136</v>
          </cell>
        </row>
        <row r="19">
          <cell r="S19">
            <v>3</v>
          </cell>
        </row>
        <row r="22">
          <cell r="S22">
            <v>-15</v>
          </cell>
        </row>
      </sheetData>
      <sheetData sheetId="32">
        <row r="14">
          <cell r="G14">
            <v>1770</v>
          </cell>
        </row>
      </sheetData>
      <sheetData sheetId="33">
        <row r="10">
          <cell r="H10">
            <v>-167</v>
          </cell>
        </row>
        <row r="11">
          <cell r="H11">
            <v>0</v>
          </cell>
        </row>
      </sheetData>
      <sheetData sheetId="34">
        <row r="16">
          <cell r="H16">
            <v>7968</v>
          </cell>
        </row>
        <row r="28">
          <cell r="H28">
            <v>566</v>
          </cell>
        </row>
      </sheetData>
      <sheetData sheetId="35"/>
      <sheetData sheetId="36">
        <row r="30">
          <cell r="L30">
            <v>26397</v>
          </cell>
        </row>
        <row r="33">
          <cell r="E33">
            <v>29104164.620000001</v>
          </cell>
          <cell r="G33">
            <v>-32485296.199999999</v>
          </cell>
        </row>
      </sheetData>
      <sheetData sheetId="37"/>
      <sheetData sheetId="38"/>
      <sheetData sheetId="39"/>
      <sheetData sheetId="40"/>
      <sheetData sheetId="41"/>
      <sheetData sheetId="4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externalLink>
</file>

<file path=xl/externalLinks/externalLink14.xml><?xml version="1.0" encoding="utf-8"?>
<externalLink xmlns="http://schemas.openxmlformats.org/spreadsheetml/2006/main">
  <externalBook xmlns:r="http://schemas.openxmlformats.org/officeDocument/2006/relationships" r:id="rId1">
    <sheetNames>
      <sheetName val="Final AR- IS"/>
      <sheetName val="Final AR- BS"/>
      <sheetName val="IS"/>
      <sheetName val="BS"/>
      <sheetName val="HH - SUD"/>
      <sheetName val="HH - CLA"/>
      <sheetName val="Cashflow Entity"/>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68477200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68477200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
      <sheetName val="BS"/>
      <sheetName val="Adj"/>
      <sheetName val="CLA"/>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2 Dec Consol"/>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2JAN"/>
      <sheetName val="31DEC"/>
      <sheetName val="28DEC"/>
      <sheetName val="27DEC"/>
      <sheetName val="26DEC"/>
      <sheetName val="24DEC"/>
      <sheetName val="21DEC"/>
      <sheetName val="19DEC"/>
      <sheetName val="18DEC"/>
      <sheetName val="17DEC"/>
      <sheetName val="14DEC"/>
      <sheetName val="13DEC"/>
      <sheetName val="12DEC"/>
      <sheetName val="11DEC"/>
      <sheetName val="10DEC"/>
      <sheetName val="07DEC"/>
      <sheetName val="06DEC"/>
      <sheetName val="05DEC"/>
      <sheetName val="04DEC"/>
      <sheetName val="3DEC"/>
      <sheetName val="30NOV"/>
      <sheetName val="29NOV"/>
      <sheetName val="28NOV"/>
      <sheetName val="27NOV"/>
      <sheetName val="26NOV"/>
      <sheetName val="23NOV"/>
      <sheetName val="22NOV"/>
      <sheetName val="21NOV"/>
      <sheetName val="20NOV"/>
      <sheetName val="19NOV"/>
      <sheetName val="16NOV"/>
      <sheetName val="15NOV"/>
      <sheetName val="14NOV"/>
      <sheetName val="13NOV"/>
      <sheetName val="12NOV"/>
      <sheetName val="09NOV"/>
      <sheetName val="07NOV"/>
      <sheetName val="06NOV"/>
      <sheetName val="05NOV"/>
      <sheetName val="02NOV"/>
      <sheetName val="01NOV"/>
      <sheetName val="31OCT"/>
      <sheetName val="30OCT"/>
      <sheetName val="29OCT"/>
      <sheetName val="26OCT"/>
      <sheetName val="25OCT"/>
      <sheetName val="24OCT"/>
      <sheetName val="23OCT"/>
      <sheetName val="22OCT"/>
      <sheetName val="19OCT"/>
      <sheetName val="18OCT"/>
      <sheetName val="17OCT"/>
      <sheetName val="16OCT"/>
      <sheetName val="12OCT"/>
      <sheetName val="11OCT"/>
      <sheetName val="10OCT"/>
      <sheetName val="09OCT"/>
      <sheetName val="08Oct"/>
      <sheetName val="05OCT"/>
      <sheetName val="04OCT"/>
      <sheetName val="03OCT"/>
      <sheetName val="02OCT"/>
      <sheetName val="01OCT"/>
      <sheetName val="28SEP"/>
      <sheetName val="27SEP"/>
      <sheetName val="26SEP"/>
      <sheetName val="25SEP"/>
      <sheetName val="24SEP"/>
      <sheetName val="21SEP"/>
      <sheetName val="20SEP"/>
      <sheetName val="19SEP "/>
      <sheetName val="18SEP"/>
      <sheetName val="17SEP"/>
      <sheetName val="14SEP"/>
      <sheetName val="13SEP"/>
      <sheetName val="12SEP"/>
      <sheetName val="11SEP"/>
      <sheetName val="10SEP"/>
      <sheetName val="7SEP"/>
      <sheetName val="6SEP"/>
      <sheetName val="5SEP"/>
      <sheetName val="4SEP"/>
      <sheetName val="3SEP"/>
      <sheetName val="30AUG"/>
      <sheetName val="29AUG"/>
      <sheetName val="28AUG"/>
      <sheetName val="27AUG"/>
      <sheetName val="24AUG"/>
      <sheetName val="23AUG"/>
      <sheetName val="22AUG"/>
      <sheetName val="21AUG"/>
      <sheetName val="20AUG "/>
      <sheetName val="17AUG"/>
      <sheetName val="16AUG"/>
      <sheetName val="14AUG"/>
      <sheetName val="13AUG"/>
      <sheetName val="9AUG"/>
      <sheetName val="8AUG"/>
      <sheetName val="7AUG"/>
      <sheetName val="6AUG"/>
      <sheetName val="3AUG"/>
      <sheetName val="2AUG "/>
      <sheetName val="1AUG "/>
      <sheetName val="31JUL "/>
      <sheetName val="30JUL"/>
      <sheetName val="27JUL"/>
      <sheetName val="26JUL"/>
      <sheetName val="25JUL"/>
      <sheetName val="24JUL  "/>
      <sheetName val="23JUL "/>
      <sheetName val="20JUL"/>
      <sheetName val="19JUL"/>
      <sheetName val="18JUL"/>
      <sheetName val="17JUL"/>
      <sheetName val="16JUL"/>
      <sheetName val="12JUL"/>
      <sheetName val="11JUL"/>
      <sheetName val="10JUL"/>
      <sheetName val="9JUL"/>
      <sheetName val="6JUL"/>
      <sheetName val="5JUL "/>
      <sheetName val="4JUL "/>
      <sheetName val="3JUL "/>
      <sheetName val="2JUL"/>
      <sheetName val="29JUN"/>
      <sheetName val="28JUN"/>
      <sheetName val="27JUN"/>
      <sheetName val="26JUN"/>
      <sheetName val="25JUN"/>
      <sheetName val="22JUN"/>
      <sheetName val="21JUN"/>
      <sheetName val="20JUN"/>
      <sheetName val="19JUN"/>
      <sheetName val="18JUN"/>
      <sheetName val="15JUN"/>
      <sheetName val="14JUN "/>
      <sheetName val="13JUN "/>
      <sheetName val="12JUN"/>
      <sheetName val="7JUN"/>
      <sheetName val="6JUN"/>
      <sheetName val="5JUN "/>
      <sheetName val="4JUN"/>
      <sheetName val="1JUN"/>
      <sheetName val="31MAY"/>
      <sheetName val="30MAY "/>
      <sheetName val="29MAY"/>
      <sheetName val="28MAY"/>
      <sheetName val="25MAY"/>
      <sheetName val="24MAY"/>
      <sheetName val="23MAY"/>
      <sheetName val="22MAY"/>
      <sheetName val="21MAY"/>
      <sheetName val="18MAY "/>
      <sheetName val="17MAY"/>
      <sheetName val="16MAY"/>
      <sheetName val="15MAY"/>
      <sheetName val="14MAY"/>
      <sheetName val="11MAY"/>
      <sheetName val="10MAY"/>
      <sheetName val="08MAY "/>
      <sheetName val="07MAY "/>
      <sheetName val="04MAY "/>
      <sheetName val="03MAY"/>
      <sheetName val="27APRIL"/>
      <sheetName val="26APRIL"/>
      <sheetName val="25APRIL"/>
      <sheetName val="24APRIL"/>
      <sheetName val="23APRIL"/>
      <sheetName val="20APRIL"/>
      <sheetName val="19APRI"/>
      <sheetName val="18APRIL"/>
      <sheetName val="17APRIL"/>
      <sheetName val="16APRIL"/>
      <sheetName val="13APRIL"/>
      <sheetName val="12APRIL"/>
      <sheetName val="11APRIL"/>
      <sheetName val="10APRIL"/>
      <sheetName val="09APRIL"/>
      <sheetName val="05APRIL"/>
      <sheetName val="04APRIL"/>
      <sheetName val="03APRIL"/>
      <sheetName val="02APRIL"/>
      <sheetName val="30MARCH"/>
      <sheetName val="29MARCH"/>
      <sheetName val="28MARCH"/>
      <sheetName val="27MARCH"/>
      <sheetName val="24MARCH"/>
      <sheetName val="23MARCH"/>
      <sheetName val="22MARCH"/>
      <sheetName val="20MARCH"/>
      <sheetName val="19MARCH"/>
      <sheetName val="16MARCH"/>
      <sheetName val="15MARCH"/>
      <sheetName val="14MARCH"/>
      <sheetName val="12MARCH"/>
      <sheetName val="9MARCH"/>
      <sheetName val="8MARCH"/>
      <sheetName val="7MARCH"/>
      <sheetName val="6MARCH"/>
      <sheetName val="5 MARCH"/>
      <sheetName val="2 MARCH"/>
      <sheetName val="1 MARCH"/>
      <sheetName val="28FEB"/>
      <sheetName val="27FEB"/>
      <sheetName val="26FEB"/>
      <sheetName val="16FEB"/>
      <sheetName val="14FEB"/>
      <sheetName val="13FEB"/>
      <sheetName val="12FEB"/>
      <sheetName val="9FEB"/>
      <sheetName val="7 FEB"/>
      <sheetName val="6 FEB"/>
      <sheetName val="5 FEB"/>
      <sheetName val="31 JAN 07"/>
      <sheetName val="31 DEC 06"/>
      <sheetName val="DEC05"/>
      <sheetName val="31 JAN 06"/>
      <sheetName val="28 FEB 06"/>
      <sheetName val="31 MARCH 06"/>
      <sheetName val="30 APRIL 06"/>
      <sheetName val="31 MAY 06"/>
      <sheetName val="30 JUNE 06"/>
      <sheetName val="31 JULY 06"/>
      <sheetName val="30 AUG 06"/>
      <sheetName val="30 SEPT 06"/>
      <sheetName val="3 OCT "/>
      <sheetName val="4 OCT"/>
      <sheetName val="5 OCT"/>
      <sheetName val="6 OCT"/>
      <sheetName val="9 OCT"/>
      <sheetName val="10 OCT"/>
      <sheetName val="12 OCT"/>
      <sheetName val="13 OCT"/>
      <sheetName val="17 OCT"/>
      <sheetName val="18 OCT"/>
      <sheetName val="19 OCT"/>
      <sheetName val="20 OCT"/>
      <sheetName val="30 OCT"/>
      <sheetName val="31 OCT"/>
      <sheetName val="1 NOV"/>
      <sheetName val="2 NOV"/>
      <sheetName val="3 NOV"/>
      <sheetName val="8 NOV"/>
      <sheetName val="9 NOV"/>
      <sheetName val="10NOV"/>
      <sheetName val="7 FEB "/>
      <sheetName val="8 FEB  "/>
      <sheetName val="9 FEB  "/>
      <sheetName val="10 FEB  "/>
      <sheetName val="14 FEB "/>
      <sheetName val="15 FEB"/>
      <sheetName val="16 FEB "/>
      <sheetName val="17 FEB "/>
      <sheetName val="20 FEB "/>
      <sheetName val="2 AUG"/>
      <sheetName val="3 AUG "/>
      <sheetName val="4 AUG "/>
      <sheetName val="7 AUG"/>
      <sheetName val="8 AUG"/>
      <sheetName val="9 AUG"/>
      <sheetName val="10 AUG "/>
      <sheetName val="11 AUG"/>
      <sheetName val="14 AUG"/>
      <sheetName val="15 AUG"/>
      <sheetName val="16 AUG"/>
      <sheetName val="17 AUG"/>
      <sheetName val="21 AUG"/>
      <sheetName val="22 AUG"/>
      <sheetName val="2 JUNE"/>
      <sheetName val="5 JUNE"/>
      <sheetName val="8 JUNE "/>
      <sheetName val="9JUNE "/>
      <sheetName val="12 JUNE  "/>
      <sheetName val="13 JUNE"/>
      <sheetName val="14JUNE "/>
      <sheetName val="16JUNE  "/>
      <sheetName val="20JUNE  "/>
      <sheetName val="28 APRIL"/>
      <sheetName val="3 MAY"/>
      <sheetName val="4 APRIL"/>
      <sheetName val="5 APRIL"/>
      <sheetName val="6APRIL"/>
      <sheetName val="7APRIL "/>
      <sheetName val="12APRIL "/>
      <sheetName val="13APRIL  "/>
      <sheetName val="2MARCH "/>
      <sheetName val="3 MARCH"/>
      <sheetName val="6 MARCH"/>
      <sheetName val="13MARCH"/>
      <sheetName val="14 MARCH"/>
      <sheetName val="17MARCH "/>
      <sheetName val="20MARCH "/>
      <sheetName val="21MARCH"/>
      <sheetName val="23MARCH "/>
      <sheetName val="24MARCH "/>
      <sheetName val="29MARCH "/>
      <sheetName val="30MARCH "/>
      <sheetName val="31MARCH "/>
      <sheetName val="3 APRIL"/>
      <sheetName val="21 FEB  "/>
      <sheetName val="22 FEB  "/>
      <sheetName val="23 FEB  "/>
      <sheetName val="24 FEB "/>
      <sheetName val="27 FEB "/>
      <sheetName val="28 FEB "/>
      <sheetName val="14APRIL  "/>
      <sheetName val="4 MAY "/>
      <sheetName val="5 MAY  "/>
      <sheetName val="9MAY"/>
      <sheetName val="10 MAY"/>
      <sheetName val="11 MAY"/>
      <sheetName val="16 MAY "/>
      <sheetName val="17 MAY  "/>
      <sheetName val="18MAY  "/>
      <sheetName val="19 MAY"/>
      <sheetName val="22 MAY "/>
      <sheetName val="23 MAY "/>
      <sheetName val="24MAY "/>
      <sheetName val="4 JULY"/>
      <sheetName val="5 JULY"/>
      <sheetName val="6 JULY "/>
      <sheetName val="7 JULY  "/>
      <sheetName val="10 JULY  "/>
      <sheetName val="12 JULY   "/>
      <sheetName val="14 JULY   "/>
      <sheetName val="17 JULY    "/>
      <sheetName val="30 AUG"/>
      <sheetName val="4 SEPT"/>
      <sheetName val="5 SEPT"/>
      <sheetName val="6 SEPT"/>
      <sheetName val="7 SEPT"/>
      <sheetName val="8 SEPT"/>
      <sheetName val="11 SEPT"/>
      <sheetName val="12 SEPT"/>
      <sheetName val="13SEPT"/>
      <sheetName val="14SEPT"/>
      <sheetName val="15SEPT"/>
      <sheetName val="18 SEPT"/>
      <sheetName val="19 SEPT"/>
      <sheetName val="20 SEPT"/>
      <sheetName val="21 SEPT"/>
      <sheetName val="25 SEPT"/>
      <sheetName val="26SEPT"/>
      <sheetName val="27SEPT"/>
      <sheetName val="28SEPT"/>
      <sheetName val="18 JULY    "/>
      <sheetName val="20 JULY  "/>
      <sheetName val="21 JULY  "/>
      <sheetName val="24 JULY  "/>
      <sheetName val="25 JULY  "/>
      <sheetName val="26 JULY  "/>
      <sheetName val="27 JULY  "/>
      <sheetName val="28 JULY "/>
      <sheetName val="31JULY  "/>
      <sheetName val="21 JULY   (2)"/>
      <sheetName val="23 AUG"/>
      <sheetName val="25 AUG"/>
      <sheetName val="26 AUG"/>
      <sheetName val="28 AUG"/>
      <sheetName val="29 AUG"/>
      <sheetName val="4 JAN"/>
      <sheetName val="5 JAN"/>
      <sheetName val=" 8 JAN"/>
      <sheetName val="9 JAN"/>
      <sheetName val="10 JAN"/>
      <sheetName val="11 JAN"/>
      <sheetName val="12JAN"/>
      <sheetName val="15JAN"/>
      <sheetName val="16JAN"/>
      <sheetName val="17JAN"/>
      <sheetName val="18JAN"/>
      <sheetName val="22JAN"/>
      <sheetName val="24JAN"/>
      <sheetName val="25JAN"/>
      <sheetName val="26JAN"/>
      <sheetName val="29JAN"/>
      <sheetName val="30JAN"/>
      <sheetName val="31JAN"/>
      <sheetName val="1 FEB"/>
      <sheetName val="31 OCT 06"/>
      <sheetName val="30 NOV 06"/>
      <sheetName val="4 DEC"/>
      <sheetName val="5 DEC"/>
      <sheetName val="6DEC"/>
      <sheetName val="7DEC"/>
      <sheetName val="8DEC"/>
      <sheetName val="15DEC"/>
      <sheetName val="20 DEC"/>
      <sheetName val="21 DEC"/>
      <sheetName val="22 DEC"/>
      <sheetName val="23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1 Show Unit"/>
      <sheetName val="#REF"/>
    </sheetNames>
    <sheetDataSet>
      <sheetData sheetId="0"/>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movement"/>
      <sheetName val="BS movement (2)"/>
      <sheetName val="Lead -MASB7"/>
      <sheetName val="Workings-WIP"/>
      <sheetName val="Income statement "/>
      <sheetName val="CWIP"/>
      <sheetName val="CWIP-BS (2)"/>
      <sheetName val="Sales cut off test"/>
      <sheetName val="Disclosure items"/>
      <sheetName val="reclass"/>
      <sheetName val="CWIP-BS (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138"/>
  <sheetViews>
    <sheetView topLeftCell="A80" zoomScaleNormal="100" zoomScaleSheetLayoutView="100" workbookViewId="0">
      <selection activeCell="F112" sqref="F112"/>
    </sheetView>
  </sheetViews>
  <sheetFormatPr defaultColWidth="9.109375" defaultRowHeight="13.2"/>
  <cols>
    <col min="1" max="1" width="3.109375" style="176" customWidth="1"/>
    <col min="2" max="2" width="57.5546875" style="176" customWidth="1"/>
    <col min="3" max="3" width="8.88671875" style="176" customWidth="1"/>
    <col min="4" max="4" width="21.88671875" style="176" customWidth="1"/>
    <col min="5" max="5" width="2.109375" style="176" customWidth="1"/>
    <col min="6" max="6" width="21.6640625" style="249" customWidth="1"/>
    <col min="7" max="7" width="3" style="176" customWidth="1"/>
    <col min="8" max="8" width="15.5546875" style="249" customWidth="1"/>
    <col min="9" max="9" width="14.44140625" style="176" customWidth="1"/>
    <col min="10" max="10" width="12.88671875" style="176" customWidth="1"/>
    <col min="11" max="11" width="13.109375" style="176" customWidth="1"/>
    <col min="12" max="16384" width="9.109375" style="176"/>
  </cols>
  <sheetData>
    <row r="1" spans="1:14" ht="15.6">
      <c r="A1" s="139" t="s">
        <v>0</v>
      </c>
      <c r="B1" s="143"/>
      <c r="C1" s="143"/>
      <c r="D1" s="143"/>
      <c r="E1" s="143"/>
      <c r="F1" s="192"/>
      <c r="G1" s="143"/>
      <c r="H1" s="192"/>
      <c r="I1" s="143"/>
    </row>
    <row r="2" spans="1:14" ht="15">
      <c r="A2" s="143"/>
      <c r="B2" s="143"/>
      <c r="C2" s="143"/>
      <c r="D2" s="143"/>
      <c r="E2" s="143"/>
      <c r="F2" s="192"/>
      <c r="G2" s="143"/>
      <c r="H2" s="192"/>
      <c r="I2" s="143"/>
    </row>
    <row r="3" spans="1:14" ht="15.6">
      <c r="A3" s="139" t="s">
        <v>134</v>
      </c>
      <c r="B3" s="143"/>
      <c r="C3" s="143"/>
      <c r="D3" s="143"/>
      <c r="E3" s="143"/>
      <c r="F3" s="192"/>
      <c r="G3" s="143"/>
      <c r="H3" s="192"/>
      <c r="I3" s="143"/>
    </row>
    <row r="4" spans="1:14" ht="15.6">
      <c r="A4" s="139" t="s">
        <v>126</v>
      </c>
      <c r="B4" s="143"/>
      <c r="C4" s="143"/>
      <c r="D4" s="143"/>
      <c r="E4" s="143"/>
      <c r="F4" s="192"/>
      <c r="G4" s="143"/>
      <c r="H4" s="192"/>
      <c r="I4" s="143"/>
    </row>
    <row r="5" spans="1:14" ht="15.6">
      <c r="A5" s="139"/>
      <c r="B5" s="143"/>
      <c r="C5" s="143"/>
      <c r="D5" s="193" t="s">
        <v>135</v>
      </c>
      <c r="E5" s="193"/>
      <c r="F5" s="193"/>
      <c r="G5" s="143"/>
      <c r="H5" s="192"/>
      <c r="I5" s="143"/>
    </row>
    <row r="6" spans="1:14" ht="15.6">
      <c r="A6" s="143"/>
      <c r="B6" s="143"/>
      <c r="C6" s="194" t="s">
        <v>136</v>
      </c>
      <c r="D6" s="195">
        <v>40543</v>
      </c>
      <c r="E6" s="195"/>
      <c r="F6" s="195">
        <v>40178</v>
      </c>
      <c r="G6" s="143"/>
      <c r="H6" s="196"/>
      <c r="I6" s="197"/>
      <c r="J6" s="182"/>
      <c r="K6" s="182"/>
      <c r="L6" s="182"/>
      <c r="M6" s="182"/>
      <c r="N6" s="182"/>
    </row>
    <row r="7" spans="1:14" ht="15.6">
      <c r="A7" s="143"/>
      <c r="B7" s="143"/>
      <c r="C7" s="143"/>
      <c r="D7" s="198" t="s">
        <v>7</v>
      </c>
      <c r="E7" s="198"/>
      <c r="F7" s="198" t="s">
        <v>7</v>
      </c>
      <c r="G7" s="199"/>
      <c r="H7" s="200"/>
      <c r="I7" s="197"/>
      <c r="J7" s="182"/>
      <c r="K7" s="182"/>
      <c r="L7" s="182"/>
      <c r="M7" s="182"/>
      <c r="N7" s="182"/>
    </row>
    <row r="8" spans="1:14" ht="15">
      <c r="A8" s="143"/>
      <c r="B8" s="143"/>
      <c r="C8" s="143"/>
      <c r="D8" s="143"/>
      <c r="E8" s="143"/>
      <c r="F8" s="143"/>
      <c r="G8" s="143"/>
      <c r="H8" s="201"/>
      <c r="I8" s="197"/>
      <c r="J8" s="182"/>
      <c r="K8" s="182"/>
      <c r="L8" s="182"/>
      <c r="M8" s="182"/>
      <c r="N8" s="182"/>
    </row>
    <row r="9" spans="1:14" ht="15.6">
      <c r="A9" s="139" t="s">
        <v>137</v>
      </c>
      <c r="B9" s="143"/>
      <c r="C9" s="143"/>
      <c r="D9" s="143"/>
      <c r="E9" s="143"/>
      <c r="F9" s="192"/>
      <c r="G9" s="143"/>
      <c r="H9" s="196"/>
      <c r="I9" s="196"/>
      <c r="J9" s="196"/>
      <c r="K9" s="196"/>
      <c r="L9" s="196"/>
      <c r="M9" s="196"/>
      <c r="N9" s="196"/>
    </row>
    <row r="10" spans="1:14" ht="15">
      <c r="A10" s="143"/>
      <c r="B10" s="143"/>
      <c r="C10" s="143"/>
      <c r="D10" s="202"/>
      <c r="E10" s="202"/>
      <c r="F10" s="203"/>
      <c r="G10" s="143"/>
      <c r="H10" s="196"/>
      <c r="I10" s="196"/>
      <c r="J10" s="196"/>
      <c r="K10" s="196"/>
      <c r="L10" s="196"/>
      <c r="M10" s="196"/>
      <c r="N10" s="196"/>
    </row>
    <row r="11" spans="1:14" ht="15">
      <c r="A11" s="143" t="s">
        <v>138</v>
      </c>
      <c r="B11" s="204"/>
      <c r="C11" s="204"/>
      <c r="D11" s="205">
        <f>+'[1]IS by co(2010)'!U37</f>
        <v>37233</v>
      </c>
      <c r="E11" s="205"/>
      <c r="F11" s="205">
        <v>30348</v>
      </c>
      <c r="G11" s="206"/>
      <c r="H11" s="207"/>
      <c r="I11" s="207"/>
      <c r="J11" s="207"/>
      <c r="K11" s="207"/>
      <c r="L11" s="207"/>
      <c r="M11" s="207"/>
      <c r="N11" s="207"/>
    </row>
    <row r="12" spans="1:14" ht="15">
      <c r="A12" s="143"/>
      <c r="B12" s="204"/>
      <c r="C12" s="204"/>
      <c r="D12" s="205"/>
      <c r="E12" s="205"/>
      <c r="F12" s="205"/>
      <c r="G12" s="206"/>
      <c r="H12" s="207"/>
      <c r="I12" s="207"/>
      <c r="J12" s="207"/>
      <c r="K12" s="207"/>
      <c r="L12" s="207"/>
      <c r="M12" s="207"/>
      <c r="N12" s="207"/>
    </row>
    <row r="13" spans="1:14" ht="15">
      <c r="A13" s="143" t="s">
        <v>139</v>
      </c>
      <c r="B13" s="204"/>
      <c r="C13" s="204"/>
      <c r="D13" s="205"/>
      <c r="E13" s="205"/>
      <c r="F13" s="205"/>
      <c r="G13" s="206"/>
      <c r="H13" s="207"/>
      <c r="I13" s="207"/>
      <c r="J13" s="207"/>
      <c r="K13" s="207"/>
      <c r="L13" s="207"/>
      <c r="M13" s="207"/>
      <c r="N13" s="207"/>
    </row>
    <row r="14" spans="1:14" ht="15">
      <c r="A14" s="143"/>
      <c r="B14" s="204"/>
      <c r="C14" s="204"/>
      <c r="D14" s="205"/>
      <c r="E14" s="205"/>
      <c r="F14" s="205"/>
      <c r="G14" s="206"/>
      <c r="H14" s="207"/>
      <c r="I14" s="207"/>
      <c r="J14" s="207"/>
      <c r="K14" s="207"/>
      <c r="L14" s="207"/>
      <c r="M14" s="207"/>
      <c r="N14" s="207"/>
    </row>
    <row r="15" spans="1:14" ht="15">
      <c r="A15" s="143"/>
      <c r="B15" s="208" t="s">
        <v>140</v>
      </c>
      <c r="C15" s="204"/>
      <c r="D15" s="205">
        <f>+[1]PDFF!G14</f>
        <v>1770</v>
      </c>
      <c r="E15" s="205"/>
      <c r="F15" s="205">
        <f>-928+83</f>
        <v>-845</v>
      </c>
      <c r="G15" s="206"/>
      <c r="H15" s="207"/>
      <c r="I15" s="207"/>
      <c r="J15" s="207"/>
      <c r="K15" s="207"/>
      <c r="L15" s="207"/>
      <c r="M15" s="207"/>
      <c r="N15" s="207"/>
    </row>
    <row r="16" spans="1:14" ht="15">
      <c r="A16" s="143"/>
      <c r="B16" s="209" t="s">
        <v>141</v>
      </c>
      <c r="C16" s="204"/>
      <c r="F16" s="176"/>
      <c r="G16" s="206"/>
      <c r="H16" s="207"/>
      <c r="I16" s="207"/>
      <c r="J16" s="207"/>
      <c r="K16" s="207"/>
      <c r="L16" s="207"/>
      <c r="M16" s="207"/>
      <c r="N16" s="207"/>
    </row>
    <row r="17" spans="1:14" ht="15">
      <c r="A17" s="143"/>
      <c r="B17" s="209" t="s">
        <v>142</v>
      </c>
      <c r="C17" s="204"/>
      <c r="D17" s="205">
        <f>+'[1]Obselete stock'!H16</f>
        <v>7968</v>
      </c>
      <c r="E17" s="205"/>
      <c r="F17" s="205">
        <v>662</v>
      </c>
      <c r="G17" s="206"/>
      <c r="H17" s="207"/>
      <c r="I17" s="207"/>
      <c r="J17" s="207"/>
      <c r="K17" s="207"/>
      <c r="L17" s="207"/>
      <c r="M17" s="207"/>
      <c r="N17" s="207"/>
    </row>
    <row r="18" spans="1:14" ht="15">
      <c r="A18" s="143"/>
      <c r="B18" s="204" t="s">
        <v>143</v>
      </c>
      <c r="C18" s="204"/>
      <c r="D18" s="205">
        <f>+'[1]Obselete stock'!H28</f>
        <v>566</v>
      </c>
      <c r="E18" s="205"/>
      <c r="F18" s="205">
        <v>13</v>
      </c>
      <c r="G18" s="206"/>
      <c r="H18" s="207"/>
      <c r="I18" s="207"/>
      <c r="J18" s="207"/>
      <c r="K18" s="207"/>
      <c r="L18" s="207"/>
      <c r="M18" s="207"/>
      <c r="N18" s="207"/>
    </row>
    <row r="19" spans="1:14" s="211" customFormat="1" ht="19.5" customHeight="1">
      <c r="A19" s="143"/>
      <c r="B19" s="210" t="s">
        <v>144</v>
      </c>
      <c r="C19" s="210"/>
      <c r="E19" s="205"/>
      <c r="F19" s="205"/>
      <c r="G19" s="206"/>
      <c r="H19" s="212"/>
      <c r="I19" s="212"/>
      <c r="J19" s="212"/>
      <c r="K19" s="212"/>
      <c r="L19" s="212"/>
      <c r="M19" s="212"/>
      <c r="N19" s="212"/>
    </row>
    <row r="20" spans="1:14" s="211" customFormat="1" ht="19.5" customHeight="1">
      <c r="A20" s="143"/>
      <c r="B20" s="213" t="s">
        <v>145</v>
      </c>
      <c r="C20" s="214"/>
      <c r="D20" s="205">
        <f>+[1]PPE!S13-1</f>
        <v>3203</v>
      </c>
      <c r="E20" s="205"/>
      <c r="F20" s="205">
        <f>2561+149-1</f>
        <v>2709</v>
      </c>
      <c r="G20" s="206"/>
      <c r="H20" s="212"/>
      <c r="I20" s="212"/>
      <c r="J20" s="212"/>
      <c r="K20" s="212"/>
      <c r="L20" s="212"/>
      <c r="M20" s="212"/>
      <c r="N20" s="212"/>
    </row>
    <row r="21" spans="1:14" s="211" customFormat="1" ht="19.5" customHeight="1">
      <c r="A21" s="143"/>
      <c r="B21" s="213" t="s">
        <v>146</v>
      </c>
      <c r="C21" s="214"/>
      <c r="D21" s="205">
        <f>+[1]PPE!S22</f>
        <v>-15</v>
      </c>
      <c r="E21" s="205"/>
      <c r="F21" s="205">
        <v>-98</v>
      </c>
      <c r="G21" s="206"/>
      <c r="H21" s="212"/>
      <c r="I21" s="212"/>
      <c r="J21" s="212"/>
      <c r="K21" s="212"/>
      <c r="L21" s="212"/>
      <c r="M21" s="212"/>
      <c r="N21" s="212"/>
    </row>
    <row r="22" spans="1:14" s="211" customFormat="1" ht="19.5" customHeight="1">
      <c r="A22" s="143"/>
      <c r="B22" s="213" t="s">
        <v>147</v>
      </c>
      <c r="C22" s="214"/>
      <c r="D22" s="205">
        <f>+[1]PPE!S19</f>
        <v>3</v>
      </c>
      <c r="E22" s="205"/>
      <c r="F22" s="205">
        <v>5</v>
      </c>
      <c r="G22" s="206"/>
      <c r="H22" s="212"/>
      <c r="I22" s="212"/>
      <c r="J22" s="212"/>
      <c r="K22" s="212"/>
      <c r="L22" s="212"/>
      <c r="M22" s="212"/>
      <c r="N22" s="212"/>
    </row>
    <row r="23" spans="1:14" s="211" customFormat="1" ht="19.5" customHeight="1">
      <c r="A23" s="143"/>
      <c r="B23" s="213" t="s">
        <v>148</v>
      </c>
      <c r="C23" s="214"/>
      <c r="D23" s="205">
        <v>2100</v>
      </c>
      <c r="E23" s="205"/>
      <c r="F23" s="205">
        <v>0</v>
      </c>
      <c r="G23" s="206"/>
      <c r="H23" s="212"/>
      <c r="I23" s="212"/>
      <c r="J23" s="212"/>
      <c r="K23" s="212"/>
      <c r="L23" s="212"/>
      <c r="M23" s="212"/>
      <c r="N23" s="212"/>
    </row>
    <row r="24" spans="1:14" s="211" customFormat="1" ht="19.5" customHeight="1">
      <c r="A24" s="143"/>
      <c r="B24" s="214" t="s">
        <v>149</v>
      </c>
      <c r="C24" s="214"/>
      <c r="D24" s="205"/>
      <c r="E24" s="205"/>
      <c r="F24" s="205"/>
      <c r="G24" s="206"/>
      <c r="H24" s="212"/>
      <c r="I24" s="212"/>
      <c r="J24" s="212"/>
      <c r="K24" s="212"/>
      <c r="L24" s="212"/>
      <c r="M24" s="212"/>
      <c r="N24" s="212"/>
    </row>
    <row r="25" spans="1:14" s="211" customFormat="1" ht="19.5" customHeight="1">
      <c r="A25" s="143"/>
      <c r="B25" s="213" t="s">
        <v>150</v>
      </c>
      <c r="C25" s="214"/>
      <c r="D25" s="205">
        <v>1</v>
      </c>
      <c r="E25" s="205"/>
      <c r="F25" s="205">
        <v>1</v>
      </c>
      <c r="G25" s="206"/>
      <c r="H25" s="212"/>
      <c r="I25" s="212"/>
      <c r="J25" s="212"/>
      <c r="K25" s="212"/>
      <c r="L25" s="212"/>
      <c r="M25" s="212"/>
      <c r="N25" s="212"/>
    </row>
    <row r="26" spans="1:14" s="211" customFormat="1" ht="19.5" customHeight="1">
      <c r="A26" s="143"/>
      <c r="B26" s="214" t="s">
        <v>76</v>
      </c>
      <c r="C26" s="214"/>
      <c r="D26" s="205"/>
      <c r="E26" s="205"/>
      <c r="F26" s="205"/>
      <c r="G26" s="206"/>
      <c r="H26" s="212"/>
      <c r="I26" s="212"/>
      <c r="J26" s="212"/>
      <c r="K26" s="212"/>
      <c r="L26" s="212"/>
      <c r="M26" s="212"/>
      <c r="N26" s="212"/>
    </row>
    <row r="27" spans="1:14" s="211" customFormat="1" ht="19.5" customHeight="1">
      <c r="A27" s="143"/>
      <c r="B27" s="213" t="s">
        <v>146</v>
      </c>
      <c r="C27" s="214"/>
      <c r="D27" s="205">
        <f>-147-1</f>
        <v>-148</v>
      </c>
      <c r="E27" s="205"/>
      <c r="F27" s="205">
        <v>-773</v>
      </c>
      <c r="G27" s="206"/>
      <c r="H27" s="212"/>
      <c r="I27" s="212"/>
      <c r="J27" s="212"/>
      <c r="K27" s="212"/>
      <c r="L27" s="212"/>
      <c r="M27" s="212"/>
      <c r="N27" s="212"/>
    </row>
    <row r="28" spans="1:14" s="211" customFormat="1" ht="19.5" customHeight="1">
      <c r="A28" s="143"/>
      <c r="B28" s="214" t="s">
        <v>151</v>
      </c>
      <c r="C28" s="214"/>
      <c r="D28" s="205"/>
      <c r="E28" s="205"/>
      <c r="F28" s="205"/>
      <c r="G28" s="206"/>
      <c r="H28" s="212"/>
      <c r="I28" s="212"/>
      <c r="J28" s="212"/>
      <c r="K28" s="212"/>
      <c r="L28" s="212"/>
      <c r="M28" s="212"/>
      <c r="N28" s="212"/>
    </row>
    <row r="29" spans="1:14" s="211" customFormat="1" ht="19.5" customHeight="1">
      <c r="A29" s="143"/>
      <c r="B29" s="214" t="s">
        <v>152</v>
      </c>
      <c r="C29" s="214"/>
      <c r="D29" s="205">
        <v>0</v>
      </c>
      <c r="E29" s="205"/>
      <c r="F29" s="205">
        <v>40</v>
      </c>
      <c r="G29" s="206"/>
      <c r="H29" s="212"/>
      <c r="I29" s="212"/>
      <c r="J29" s="212"/>
      <c r="K29" s="212"/>
      <c r="L29" s="212"/>
      <c r="M29" s="212"/>
      <c r="N29" s="212"/>
    </row>
    <row r="30" spans="1:14" s="211" customFormat="1" ht="21" customHeight="1">
      <c r="A30" s="143"/>
      <c r="B30" s="215" t="s">
        <v>153</v>
      </c>
      <c r="C30" s="214"/>
      <c r="D30" s="205">
        <v>30</v>
      </c>
      <c r="E30" s="203"/>
      <c r="F30" s="205">
        <v>-1</v>
      </c>
      <c r="G30" s="206"/>
      <c r="I30" s="212"/>
      <c r="J30" s="212"/>
      <c r="K30" s="216"/>
      <c r="L30" s="216"/>
      <c r="M30" s="216"/>
      <c r="N30" s="216"/>
    </row>
    <row r="31" spans="1:14" s="211" customFormat="1" ht="21" customHeight="1">
      <c r="A31" s="143"/>
      <c r="B31" s="214" t="s">
        <v>154</v>
      </c>
      <c r="C31" s="214"/>
      <c r="D31" s="205">
        <v>-423</v>
      </c>
      <c r="E31" s="203"/>
      <c r="F31" s="205">
        <v>-1118</v>
      </c>
      <c r="G31" s="206"/>
      <c r="I31" s="212"/>
      <c r="J31" s="212"/>
      <c r="K31" s="216"/>
      <c r="L31" s="216"/>
      <c r="M31" s="216"/>
      <c r="N31" s="216"/>
    </row>
    <row r="32" spans="1:14" s="211" customFormat="1" ht="15">
      <c r="A32" s="143"/>
      <c r="B32" s="204" t="s">
        <v>155</v>
      </c>
      <c r="C32" s="204"/>
      <c r="D32" s="217">
        <f>-'[1]interest '!P15</f>
        <v>-1227</v>
      </c>
      <c r="E32" s="205"/>
      <c r="F32" s="217">
        <v>-1055</v>
      </c>
      <c r="G32" s="206"/>
      <c r="I32" s="218"/>
      <c r="J32" s="216"/>
      <c r="K32" s="216"/>
      <c r="L32" s="216"/>
      <c r="M32" s="216"/>
      <c r="N32" s="216"/>
    </row>
    <row r="33" spans="1:14" s="211" customFormat="1" ht="15">
      <c r="A33" s="143"/>
      <c r="B33" s="204" t="s">
        <v>156</v>
      </c>
      <c r="C33" s="204"/>
      <c r="D33" s="217">
        <f>+'[1]interest '!P29</f>
        <v>1064</v>
      </c>
      <c r="E33" s="205"/>
      <c r="F33" s="217">
        <v>741</v>
      </c>
      <c r="G33" s="206"/>
      <c r="I33" s="218"/>
      <c r="J33" s="212"/>
      <c r="K33" s="212"/>
      <c r="L33" s="212"/>
      <c r="M33" s="212"/>
      <c r="N33" s="212"/>
    </row>
    <row r="34" spans="1:14" s="211" customFormat="1" ht="15">
      <c r="A34" s="143"/>
      <c r="B34" s="204" t="s">
        <v>157</v>
      </c>
      <c r="C34" s="204"/>
      <c r="D34" s="217">
        <f>-'[1]IS by co(2010)'!U30</f>
        <v>13471</v>
      </c>
      <c r="E34" s="217"/>
      <c r="F34" s="217">
        <v>9184</v>
      </c>
      <c r="G34" s="206"/>
      <c r="I34" s="196"/>
      <c r="J34" s="207"/>
      <c r="K34" s="212"/>
      <c r="L34" s="212"/>
      <c r="M34" s="212"/>
      <c r="N34" s="212"/>
    </row>
    <row r="35" spans="1:14" s="211" customFormat="1" ht="15">
      <c r="A35" s="143"/>
      <c r="B35" s="204"/>
      <c r="C35" s="204"/>
      <c r="D35" s="219"/>
      <c r="E35" s="217"/>
      <c r="F35" s="220"/>
      <c r="G35" s="206"/>
      <c r="H35" s="192"/>
      <c r="I35" s="207"/>
      <c r="J35" s="212"/>
      <c r="K35" s="212"/>
      <c r="L35" s="212"/>
      <c r="M35" s="212"/>
      <c r="N35" s="212"/>
    </row>
    <row r="36" spans="1:14" ht="15.6">
      <c r="A36" s="143"/>
      <c r="B36" s="204"/>
      <c r="C36" s="204"/>
      <c r="D36" s="205">
        <f>SUM(D11:D34)</f>
        <v>65596</v>
      </c>
      <c r="E36" s="217"/>
      <c r="F36" s="203">
        <f>SUM(F11:F35)</f>
        <v>39813</v>
      </c>
      <c r="G36" s="143"/>
      <c r="H36" s="192"/>
      <c r="I36" s="197"/>
      <c r="J36" s="221"/>
      <c r="K36" s="207"/>
      <c r="L36" s="207"/>
      <c r="M36" s="207"/>
      <c r="N36" s="207"/>
    </row>
    <row r="37" spans="1:14" ht="15">
      <c r="A37" s="143" t="s">
        <v>158</v>
      </c>
      <c r="B37" s="204"/>
      <c r="C37" s="204"/>
      <c r="D37" s="205"/>
      <c r="E37" s="205"/>
      <c r="F37" s="203"/>
      <c r="G37" s="143"/>
      <c r="H37" s="196"/>
      <c r="I37" s="196"/>
      <c r="J37" s="196"/>
      <c r="K37" s="196"/>
      <c r="L37" s="196"/>
      <c r="M37" s="196"/>
      <c r="N37" s="196"/>
    </row>
    <row r="38" spans="1:14" ht="15">
      <c r="A38" s="143"/>
      <c r="B38" s="204" t="s">
        <v>159</v>
      </c>
      <c r="C38" s="204"/>
      <c r="D38" s="205">
        <f>+'[1]BS summary'!H19-'[1]BS summary'!F19-D17-D18</f>
        <v>-19534</v>
      </c>
      <c r="E38" s="205"/>
      <c r="F38" s="203">
        <v>-11518</v>
      </c>
      <c r="G38" s="143"/>
      <c r="H38" s="222"/>
      <c r="I38" s="222"/>
      <c r="J38" s="222"/>
      <c r="K38" s="222"/>
      <c r="L38" s="222"/>
      <c r="M38" s="222"/>
      <c r="N38" s="222"/>
    </row>
    <row r="39" spans="1:14" ht="16.5" customHeight="1">
      <c r="A39" s="143"/>
      <c r="B39" s="223" t="s">
        <v>160</v>
      </c>
      <c r="C39" s="204"/>
      <c r="D39" s="205">
        <f>+'[1]BS summary'!H20-'[1]BS summary'!F20-D15</f>
        <v>-5518</v>
      </c>
      <c r="E39" s="205"/>
      <c r="F39" s="203">
        <v>-23142</v>
      </c>
      <c r="G39" s="143"/>
      <c r="H39" s="196"/>
      <c r="I39" s="196"/>
      <c r="J39" s="196"/>
      <c r="K39" s="196"/>
      <c r="L39" s="196"/>
      <c r="M39" s="196"/>
      <c r="N39" s="196"/>
    </row>
    <row r="40" spans="1:14" ht="15">
      <c r="A40" s="143"/>
      <c r="B40" s="204" t="s">
        <v>161</v>
      </c>
      <c r="C40" s="204"/>
      <c r="D40" s="205">
        <f>+'[1]BS summary'!F27-'[1]BS summary'!H27+'[1]IS by co(2010)'!P43</f>
        <v>-8899</v>
      </c>
      <c r="E40" s="205"/>
      <c r="F40" s="203">
        <v>27752</v>
      </c>
      <c r="G40" s="143"/>
      <c r="H40" s="222"/>
      <c r="I40" s="222"/>
      <c r="J40" s="222"/>
      <c r="K40" s="222"/>
      <c r="L40" s="222"/>
      <c r="M40" s="222"/>
      <c r="N40" s="222"/>
    </row>
    <row r="41" spans="1:14" ht="15">
      <c r="A41" s="143"/>
      <c r="B41" s="223"/>
      <c r="C41" s="204"/>
      <c r="D41" s="219"/>
      <c r="E41" s="217"/>
      <c r="F41" s="224"/>
      <c r="G41" s="143"/>
      <c r="H41" s="196"/>
      <c r="I41" s="196"/>
      <c r="J41" s="196"/>
      <c r="K41" s="196"/>
      <c r="L41" s="196"/>
      <c r="M41" s="196"/>
      <c r="N41" s="196"/>
    </row>
    <row r="42" spans="1:14" ht="16.5" customHeight="1">
      <c r="A42" s="143"/>
      <c r="D42" s="203">
        <f>SUM(D36:D41)</f>
        <v>31645</v>
      </c>
      <c r="E42" s="225"/>
      <c r="F42" s="203">
        <f>SUM(F36:F41)</f>
        <v>32905</v>
      </c>
      <c r="G42" s="143"/>
      <c r="H42" s="222"/>
      <c r="I42" s="222"/>
      <c r="J42" s="222"/>
      <c r="K42" s="222"/>
      <c r="L42" s="222"/>
      <c r="M42" s="222"/>
      <c r="N42" s="222"/>
    </row>
    <row r="43" spans="1:14" ht="16.5" customHeight="1">
      <c r="A43" s="143"/>
      <c r="B43" s="223"/>
      <c r="C43" s="204"/>
      <c r="D43" s="205"/>
      <c r="E43" s="205"/>
      <c r="F43" s="203"/>
      <c r="G43" s="143"/>
      <c r="H43" s="196"/>
      <c r="I43" s="196"/>
      <c r="J43" s="226"/>
      <c r="K43" s="226"/>
      <c r="L43" s="226"/>
      <c r="M43" s="226"/>
      <c r="N43" s="226"/>
    </row>
    <row r="44" spans="1:14" ht="15">
      <c r="A44" s="143"/>
      <c r="B44" s="204" t="s">
        <v>162</v>
      </c>
      <c r="C44" s="204"/>
      <c r="D44" s="205">
        <f>-'[1]Tax '!Z31</f>
        <v>-11972</v>
      </c>
      <c r="E44" s="205"/>
      <c r="F44" s="203">
        <v>-9896</v>
      </c>
      <c r="G44" s="143"/>
      <c r="H44" s="222"/>
      <c r="I44" s="222"/>
      <c r="J44" s="222"/>
      <c r="K44" s="222"/>
      <c r="L44" s="222"/>
      <c r="M44" s="222"/>
      <c r="N44" s="222"/>
    </row>
    <row r="45" spans="1:14" ht="15">
      <c r="A45" s="143"/>
      <c r="B45" s="204" t="s">
        <v>163</v>
      </c>
      <c r="C45" s="204"/>
      <c r="D45" s="205">
        <f>-'[1]Tax '!Z33</f>
        <v>115</v>
      </c>
      <c r="E45" s="205"/>
      <c r="F45" s="203">
        <v>0</v>
      </c>
      <c r="G45" s="143"/>
      <c r="H45" s="222"/>
      <c r="I45" s="222"/>
      <c r="J45" s="222"/>
      <c r="K45" s="222"/>
      <c r="L45" s="222"/>
      <c r="M45" s="222"/>
      <c r="N45" s="222"/>
    </row>
    <row r="46" spans="1:14" ht="15">
      <c r="A46" s="143"/>
      <c r="B46" s="204" t="s">
        <v>164</v>
      </c>
      <c r="C46" s="227"/>
      <c r="D46" s="205">
        <f>-D32</f>
        <v>1227</v>
      </c>
      <c r="E46" s="205"/>
      <c r="F46" s="203">
        <v>1055</v>
      </c>
      <c r="G46" s="143"/>
      <c r="H46" s="222"/>
      <c r="I46" s="222"/>
      <c r="J46" s="222"/>
      <c r="K46" s="222"/>
      <c r="L46" s="222"/>
      <c r="M46" s="222"/>
      <c r="N46" s="222"/>
    </row>
    <row r="47" spans="1:14" ht="15">
      <c r="A47" s="143"/>
      <c r="B47" s="204"/>
      <c r="C47" s="143"/>
      <c r="D47" s="219"/>
      <c r="E47" s="205"/>
      <c r="F47" s="224"/>
      <c r="G47" s="143"/>
      <c r="H47" s="222"/>
      <c r="I47" s="222"/>
      <c r="J47" s="222"/>
      <c r="K47" s="222"/>
      <c r="L47" s="222"/>
      <c r="M47" s="222"/>
      <c r="N47" s="222"/>
    </row>
    <row r="48" spans="1:14" ht="15.6">
      <c r="A48" s="143"/>
      <c r="B48" s="228"/>
      <c r="C48" s="143"/>
      <c r="D48" s="217"/>
      <c r="E48" s="205"/>
      <c r="F48" s="225"/>
      <c r="G48" s="143"/>
      <c r="H48" s="222"/>
      <c r="I48" s="222"/>
      <c r="J48" s="222"/>
      <c r="K48" s="222"/>
      <c r="L48" s="222"/>
      <c r="M48" s="222"/>
      <c r="N48" s="222"/>
    </row>
    <row r="49" spans="1:14" ht="17.25" customHeight="1" thickBot="1">
      <c r="A49" s="143"/>
      <c r="B49" s="229" t="s">
        <v>165</v>
      </c>
      <c r="C49" s="229"/>
      <c r="D49" s="230">
        <f>SUM(D42:D47)</f>
        <v>21015</v>
      </c>
      <c r="E49" s="225"/>
      <c r="F49" s="230">
        <f>SUM(F42:F47)</f>
        <v>24064</v>
      </c>
      <c r="G49" s="143"/>
      <c r="H49" s="222"/>
      <c r="I49" s="222"/>
      <c r="J49" s="222"/>
      <c r="K49" s="222"/>
      <c r="L49" s="222"/>
      <c r="M49" s="222"/>
      <c r="N49" s="222"/>
    </row>
    <row r="50" spans="1:14" ht="19.5" customHeight="1">
      <c r="A50" s="143"/>
      <c r="B50" s="231"/>
      <c r="C50" s="231"/>
      <c r="D50" s="225"/>
      <c r="E50" s="225"/>
      <c r="F50" s="225"/>
      <c r="G50" s="143"/>
      <c r="H50" s="222"/>
      <c r="I50" s="222"/>
      <c r="J50" s="222"/>
      <c r="K50" s="222"/>
      <c r="L50" s="222"/>
      <c r="M50" s="222"/>
      <c r="N50" s="222"/>
    </row>
    <row r="51" spans="1:14" ht="15">
      <c r="A51" s="143"/>
      <c r="C51" s="204"/>
      <c r="D51" s="225"/>
      <c r="E51" s="225"/>
      <c r="F51" s="225"/>
      <c r="G51" s="143"/>
      <c r="H51" s="222"/>
      <c r="I51" s="222"/>
      <c r="J51" s="222"/>
      <c r="K51" s="222"/>
      <c r="L51" s="222"/>
      <c r="M51" s="222"/>
      <c r="N51" s="222"/>
    </row>
    <row r="52" spans="1:14" ht="15.6">
      <c r="A52" s="143" t="s">
        <v>166</v>
      </c>
      <c r="B52" s="232"/>
      <c r="C52" s="204"/>
      <c r="D52" s="225"/>
      <c r="E52" s="225"/>
      <c r="F52" s="225"/>
      <c r="G52" s="143"/>
      <c r="H52" s="222"/>
      <c r="I52" s="222"/>
      <c r="J52" s="222"/>
      <c r="K52" s="222"/>
      <c r="L52" s="222"/>
      <c r="M52" s="222"/>
      <c r="N52" s="222"/>
    </row>
    <row r="53" spans="1:14" ht="15.6">
      <c r="A53" s="143" t="s">
        <v>167</v>
      </c>
      <c r="B53" s="232"/>
      <c r="C53" s="204"/>
      <c r="D53" s="225"/>
      <c r="E53" s="225"/>
      <c r="F53" s="225"/>
      <c r="G53" s="143"/>
      <c r="H53" s="222"/>
      <c r="I53" s="222"/>
      <c r="J53" s="222"/>
      <c r="K53" s="222"/>
      <c r="L53" s="222"/>
      <c r="M53" s="222"/>
      <c r="N53" s="222"/>
    </row>
    <row r="54" spans="1:14" ht="15">
      <c r="A54" s="143" t="s">
        <v>168</v>
      </c>
      <c r="B54" s="204"/>
      <c r="C54" s="204"/>
      <c r="D54" s="205"/>
      <c r="E54" s="205"/>
      <c r="F54" s="203"/>
      <c r="G54" s="143"/>
      <c r="H54" s="196"/>
      <c r="I54" s="196"/>
      <c r="J54" s="196"/>
      <c r="K54" s="196"/>
      <c r="L54" s="196"/>
      <c r="M54" s="196"/>
      <c r="N54" s="196"/>
    </row>
    <row r="55" spans="1:14" ht="15.6">
      <c r="A55" s="139" t="s">
        <v>169</v>
      </c>
      <c r="B55" s="204"/>
      <c r="C55" s="204"/>
      <c r="D55" s="205"/>
      <c r="E55" s="205"/>
      <c r="F55" s="203"/>
      <c r="G55" s="143"/>
      <c r="H55" s="196"/>
      <c r="I55" s="196"/>
      <c r="J55" s="196"/>
      <c r="K55" s="196"/>
      <c r="L55" s="196"/>
      <c r="M55" s="196"/>
      <c r="N55" s="196"/>
    </row>
    <row r="56" spans="1:14" ht="15">
      <c r="A56" s="143"/>
      <c r="B56" s="204"/>
      <c r="C56" s="233"/>
      <c r="D56" s="205"/>
      <c r="E56" s="205"/>
      <c r="F56" s="203"/>
      <c r="G56" s="143"/>
      <c r="H56" s="196"/>
      <c r="I56" s="196"/>
      <c r="J56" s="196"/>
      <c r="K56" s="196"/>
      <c r="L56" s="196"/>
      <c r="M56" s="196"/>
      <c r="N56" s="196"/>
    </row>
    <row r="57" spans="1:14" ht="16.5" customHeight="1">
      <c r="A57" s="143"/>
      <c r="B57" s="143"/>
      <c r="C57" s="143"/>
      <c r="D57" s="205"/>
      <c r="E57" s="205"/>
      <c r="F57" s="203"/>
      <c r="G57" s="143"/>
      <c r="H57" s="196"/>
      <c r="I57" s="196"/>
      <c r="J57" s="196"/>
      <c r="K57" s="196"/>
      <c r="L57" s="196"/>
      <c r="M57" s="196"/>
      <c r="N57" s="196"/>
    </row>
    <row r="58" spans="1:14" ht="15.6">
      <c r="A58" s="143"/>
      <c r="B58" s="223" t="s">
        <v>170</v>
      </c>
      <c r="C58" s="234"/>
      <c r="D58" s="205">
        <f>-[1]PPE!S10</f>
        <v>-5013</v>
      </c>
      <c r="E58" s="205"/>
      <c r="F58" s="203">
        <v>-3920</v>
      </c>
      <c r="G58" s="143"/>
      <c r="H58" s="222"/>
      <c r="I58" s="222"/>
      <c r="J58" s="222"/>
      <c r="K58" s="222"/>
      <c r="L58" s="222"/>
      <c r="M58" s="222"/>
      <c r="N58" s="222"/>
    </row>
    <row r="59" spans="1:14" ht="18" customHeight="1">
      <c r="A59" s="143"/>
      <c r="B59" s="210" t="s">
        <v>171</v>
      </c>
      <c r="C59" s="210"/>
      <c r="D59" s="235"/>
      <c r="E59" s="235"/>
      <c r="F59" s="236"/>
      <c r="G59" s="143"/>
      <c r="H59" s="222"/>
      <c r="I59" s="222"/>
      <c r="J59" s="222"/>
      <c r="K59" s="222"/>
      <c r="L59" s="222"/>
      <c r="M59" s="222"/>
      <c r="N59" s="222"/>
    </row>
    <row r="60" spans="1:14" ht="18" customHeight="1">
      <c r="A60" s="143"/>
      <c r="B60" s="214" t="s">
        <v>172</v>
      </c>
      <c r="C60" s="214"/>
      <c r="D60" s="205">
        <f>+[1]PPE!S15</f>
        <v>136</v>
      </c>
      <c r="E60" s="202"/>
      <c r="F60" s="205">
        <v>457</v>
      </c>
      <c r="G60" s="143"/>
      <c r="H60" s="222"/>
      <c r="I60" s="222"/>
      <c r="J60" s="222"/>
      <c r="K60" s="222"/>
      <c r="L60" s="222"/>
      <c r="M60" s="222"/>
      <c r="N60" s="222"/>
    </row>
    <row r="61" spans="1:14" ht="18" customHeight="1">
      <c r="A61" s="143"/>
      <c r="B61" s="214" t="s">
        <v>173</v>
      </c>
      <c r="C61" s="214"/>
      <c r="D61" s="237">
        <f>-'[1]Ivmnt-Group'!E33/1000</f>
        <v>-29104.16462</v>
      </c>
      <c r="E61" s="205"/>
      <c r="F61" s="205">
        <v>-5695</v>
      </c>
      <c r="G61" s="143"/>
      <c r="H61" s="222"/>
      <c r="I61" s="222"/>
      <c r="J61" s="222"/>
      <c r="K61" s="222"/>
      <c r="L61" s="222"/>
      <c r="M61" s="222"/>
      <c r="N61" s="222"/>
    </row>
    <row r="62" spans="1:14" ht="18" customHeight="1">
      <c r="A62" s="143"/>
      <c r="B62" s="214" t="s">
        <v>174</v>
      </c>
      <c r="C62" s="214"/>
      <c r="D62" s="237">
        <f>-'[1]Ivmnt-Group'!G33/1000-D27-'[1]Ivmnt-Group'!L30/1000-1+1</f>
        <v>32606.8992</v>
      </c>
      <c r="E62" s="205"/>
      <c r="F62" s="205">
        <v>300</v>
      </c>
      <c r="G62" s="143"/>
      <c r="H62" s="222"/>
      <c r="I62" s="222"/>
      <c r="J62" s="222"/>
      <c r="K62" s="222"/>
      <c r="L62" s="222"/>
      <c r="M62" s="222"/>
      <c r="N62" s="222"/>
    </row>
    <row r="63" spans="1:14" ht="21.75" customHeight="1">
      <c r="A63" s="143"/>
      <c r="B63" s="210" t="s">
        <v>175</v>
      </c>
      <c r="C63" s="210"/>
      <c r="D63" s="203">
        <f>-D31</f>
        <v>423</v>
      </c>
      <c r="E63" s="205"/>
      <c r="F63" s="205">
        <f>-F31</f>
        <v>1118</v>
      </c>
      <c r="G63" s="143"/>
      <c r="H63" s="238"/>
      <c r="I63" s="238"/>
      <c r="J63" s="238"/>
      <c r="K63" s="238"/>
      <c r="L63" s="238"/>
      <c r="M63" s="238"/>
      <c r="N63" s="238"/>
    </row>
    <row r="64" spans="1:14" ht="15">
      <c r="A64" s="143"/>
      <c r="B64" s="214"/>
      <c r="C64" s="204"/>
      <c r="D64" s="219"/>
      <c r="E64" s="217"/>
      <c r="F64" s="224"/>
      <c r="G64" s="143"/>
      <c r="H64" s="196"/>
      <c r="I64" s="196"/>
      <c r="J64" s="196"/>
      <c r="K64" s="196"/>
      <c r="L64" s="196"/>
      <c r="M64" s="196"/>
      <c r="N64" s="196"/>
    </row>
    <row r="65" spans="1:14" ht="15">
      <c r="A65" s="143"/>
      <c r="C65" s="204"/>
      <c r="D65" s="217"/>
      <c r="E65" s="217"/>
      <c r="F65" s="225"/>
      <c r="G65" s="143"/>
      <c r="H65" s="196"/>
      <c r="I65" s="196"/>
      <c r="J65" s="196"/>
      <c r="K65" s="196"/>
      <c r="L65" s="196"/>
      <c r="M65" s="196"/>
      <c r="N65" s="196"/>
    </row>
    <row r="66" spans="1:14" ht="18.600000000000001" customHeight="1" thickBot="1">
      <c r="A66" s="143"/>
      <c r="B66" s="239" t="s">
        <v>176</v>
      </c>
      <c r="C66" s="232"/>
      <c r="D66" s="230">
        <f>SUM(D58:D63)</f>
        <v>-951.26541999999608</v>
      </c>
      <c r="E66" s="225"/>
      <c r="F66" s="230">
        <f>SUM(F58:F63)</f>
        <v>-7740</v>
      </c>
      <c r="G66" s="143"/>
      <c r="H66" s="222"/>
      <c r="I66" s="222"/>
      <c r="J66" s="222"/>
      <c r="K66" s="222"/>
      <c r="L66" s="222"/>
      <c r="M66" s="222"/>
      <c r="N66" s="222"/>
    </row>
    <row r="67" spans="1:14" ht="15.6">
      <c r="A67" s="143"/>
      <c r="B67" s="232"/>
      <c r="C67" s="232"/>
      <c r="D67" s="225"/>
      <c r="E67" s="225"/>
      <c r="F67" s="225"/>
      <c r="G67" s="143"/>
      <c r="H67" s="222"/>
      <c r="I67" s="222"/>
      <c r="J67" s="222"/>
      <c r="K67" s="222"/>
      <c r="L67" s="222"/>
      <c r="M67" s="222"/>
      <c r="N67" s="222"/>
    </row>
    <row r="68" spans="1:14" ht="15">
      <c r="A68" s="143"/>
      <c r="B68" s="204"/>
      <c r="C68" s="204"/>
      <c r="D68" s="205"/>
      <c r="E68" s="205"/>
      <c r="F68" s="203"/>
      <c r="G68" s="143"/>
      <c r="H68" s="196"/>
      <c r="I68" s="196"/>
      <c r="J68" s="196"/>
      <c r="K68" s="196"/>
      <c r="L68" s="196"/>
      <c r="M68" s="196"/>
      <c r="N68" s="196"/>
    </row>
    <row r="69" spans="1:14" ht="15.6">
      <c r="A69" s="139" t="s">
        <v>177</v>
      </c>
      <c r="B69" s="204"/>
      <c r="C69" s="204"/>
      <c r="D69" s="205"/>
      <c r="E69" s="205"/>
      <c r="F69" s="203"/>
      <c r="G69" s="143"/>
      <c r="H69" s="196"/>
      <c r="I69" s="196"/>
      <c r="J69" s="196"/>
      <c r="K69" s="196"/>
      <c r="L69" s="196"/>
      <c r="M69" s="196"/>
      <c r="N69" s="196"/>
    </row>
    <row r="70" spans="1:14" ht="15">
      <c r="A70" s="143"/>
      <c r="B70" s="204"/>
      <c r="C70" s="204"/>
      <c r="D70" s="205"/>
      <c r="E70" s="205"/>
      <c r="F70" s="203"/>
      <c r="G70" s="143"/>
      <c r="H70" s="196"/>
      <c r="I70" s="196"/>
      <c r="J70" s="196"/>
      <c r="K70" s="196"/>
      <c r="L70" s="196"/>
      <c r="M70" s="196"/>
      <c r="N70" s="196"/>
    </row>
    <row r="71" spans="1:14" ht="15">
      <c r="A71" s="143"/>
      <c r="B71" s="204"/>
      <c r="C71" s="204"/>
      <c r="D71" s="205"/>
      <c r="E71" s="205"/>
      <c r="F71" s="203"/>
      <c r="G71" s="143"/>
      <c r="H71" s="196"/>
      <c r="I71" s="196"/>
      <c r="J71" s="196"/>
      <c r="K71" s="196"/>
      <c r="L71" s="196"/>
      <c r="M71" s="196"/>
      <c r="N71" s="196"/>
    </row>
    <row r="72" spans="1:14" ht="15">
      <c r="A72" s="143"/>
      <c r="B72" s="204" t="s">
        <v>178</v>
      </c>
      <c r="C72" s="204"/>
      <c r="D72" s="203">
        <f>+[1]Equity!S22</f>
        <v>0</v>
      </c>
      <c r="E72" s="205"/>
      <c r="F72" s="205">
        <v>270</v>
      </c>
      <c r="G72" s="143"/>
      <c r="H72" s="196"/>
      <c r="I72" s="196"/>
      <c r="J72" s="196"/>
      <c r="K72" s="196"/>
      <c r="L72" s="196"/>
      <c r="M72" s="196"/>
      <c r="N72" s="196"/>
    </row>
    <row r="73" spans="1:14" ht="15">
      <c r="A73" s="143"/>
      <c r="B73" s="204" t="s">
        <v>120</v>
      </c>
      <c r="C73" s="204"/>
      <c r="D73" s="203">
        <v>-3</v>
      </c>
      <c r="E73" s="205"/>
      <c r="F73" s="205">
        <v>-4</v>
      </c>
      <c r="G73" s="143"/>
      <c r="H73" s="196"/>
      <c r="I73" s="196"/>
      <c r="J73" s="196"/>
      <c r="K73" s="196"/>
      <c r="L73" s="196"/>
      <c r="M73" s="196"/>
      <c r="N73" s="196"/>
    </row>
    <row r="74" spans="1:14" ht="15">
      <c r="A74" s="143"/>
      <c r="B74" s="204" t="s">
        <v>179</v>
      </c>
      <c r="C74" s="204"/>
      <c r="D74" s="225">
        <f>+'[1]borowing-CFS'!I7</f>
        <v>-47950</v>
      </c>
      <c r="E74" s="205"/>
      <c r="F74" s="225">
        <v>-40628</v>
      </c>
      <c r="G74" s="197"/>
      <c r="H74" s="222"/>
      <c r="I74" s="222"/>
      <c r="J74" s="222"/>
      <c r="K74" s="222"/>
      <c r="L74" s="222"/>
      <c r="M74" s="222"/>
      <c r="N74" s="222"/>
    </row>
    <row r="75" spans="1:14" ht="15">
      <c r="A75" s="143"/>
      <c r="B75" s="204" t="s">
        <v>180</v>
      </c>
      <c r="C75" s="204"/>
      <c r="D75" s="205">
        <f>+'[1]borowing-CFS'!I6</f>
        <v>53593</v>
      </c>
      <c r="E75" s="205"/>
      <c r="F75" s="225">
        <v>42699</v>
      </c>
      <c r="G75" s="197"/>
      <c r="H75" s="222"/>
      <c r="I75" s="222"/>
      <c r="J75" s="222"/>
      <c r="K75" s="222"/>
      <c r="L75" s="222"/>
      <c r="M75" s="222"/>
      <c r="N75" s="222"/>
    </row>
    <row r="76" spans="1:14" ht="15">
      <c r="A76" s="143"/>
      <c r="B76" s="204" t="s">
        <v>181</v>
      </c>
      <c r="C76" s="204"/>
      <c r="D76" s="205">
        <v>-7704</v>
      </c>
      <c r="E76" s="205"/>
      <c r="F76" s="225">
        <v>-4615</v>
      </c>
      <c r="G76" s="197"/>
      <c r="H76" s="222"/>
      <c r="I76" s="222"/>
      <c r="J76" s="222"/>
      <c r="K76" s="222"/>
      <c r="L76" s="222"/>
      <c r="M76" s="222"/>
      <c r="N76" s="222"/>
    </row>
    <row r="77" spans="1:14" ht="15">
      <c r="A77" s="143"/>
      <c r="B77" s="204" t="s">
        <v>182</v>
      </c>
      <c r="C77" s="204"/>
      <c r="D77" s="205">
        <f>+'[1]HP Creditor'!H10+'[1]HP Creditor'!H11</f>
        <v>-167</v>
      </c>
      <c r="E77" s="205"/>
      <c r="F77" s="225">
        <v>147</v>
      </c>
      <c r="G77" s="197"/>
      <c r="H77" s="222"/>
      <c r="I77" s="222"/>
      <c r="J77" s="222"/>
      <c r="K77" s="222"/>
      <c r="L77" s="222"/>
      <c r="M77" s="222"/>
      <c r="N77" s="222"/>
    </row>
    <row r="78" spans="1:14" ht="15">
      <c r="A78" s="143"/>
      <c r="B78" s="204" t="s">
        <v>183</v>
      </c>
      <c r="C78" s="204"/>
      <c r="D78" s="205">
        <f>-D33</f>
        <v>-1064</v>
      </c>
      <c r="E78" s="205"/>
      <c r="F78" s="225">
        <v>-741</v>
      </c>
      <c r="G78" s="197"/>
      <c r="H78" s="222"/>
      <c r="I78" s="222"/>
      <c r="J78" s="222"/>
      <c r="K78" s="222"/>
      <c r="L78" s="222"/>
      <c r="M78" s="222"/>
      <c r="N78" s="222"/>
    </row>
    <row r="79" spans="1:14" ht="15">
      <c r="A79" s="143"/>
      <c r="B79" s="204"/>
      <c r="C79" s="204"/>
      <c r="D79" s="219"/>
      <c r="E79" s="217"/>
      <c r="F79" s="224"/>
      <c r="G79" s="197"/>
      <c r="H79" s="196"/>
      <c r="I79" s="196"/>
      <c r="J79" s="196"/>
      <c r="K79" s="196"/>
      <c r="L79" s="196"/>
      <c r="M79" s="196"/>
      <c r="N79" s="196"/>
    </row>
    <row r="80" spans="1:14" ht="16.5" customHeight="1">
      <c r="A80" s="143"/>
      <c r="B80" s="240"/>
      <c r="C80" s="240"/>
      <c r="D80" s="205"/>
      <c r="E80" s="217"/>
      <c r="F80" s="203"/>
      <c r="G80" s="143"/>
      <c r="H80" s="196"/>
      <c r="I80" s="196"/>
      <c r="J80" s="196"/>
      <c r="K80" s="196"/>
      <c r="L80" s="196"/>
      <c r="M80" s="196"/>
      <c r="N80" s="196"/>
    </row>
    <row r="81" spans="1:14" ht="16.2" thickBot="1">
      <c r="A81" s="143"/>
      <c r="B81" s="145" t="s">
        <v>184</v>
      </c>
      <c r="D81" s="230">
        <f>SUM(D72:D79)</f>
        <v>-3295</v>
      </c>
      <c r="E81" s="225"/>
      <c r="F81" s="230">
        <f>SUM(F72:F79)</f>
        <v>-2872</v>
      </c>
      <c r="G81" s="143"/>
      <c r="H81" s="222"/>
      <c r="I81" s="222"/>
      <c r="J81" s="222"/>
      <c r="K81" s="222"/>
      <c r="L81" s="222"/>
      <c r="M81" s="222"/>
      <c r="N81" s="222"/>
    </row>
    <row r="82" spans="1:14" ht="15">
      <c r="A82" s="143"/>
      <c r="B82" s="204"/>
      <c r="C82" s="204"/>
      <c r="D82" s="205"/>
      <c r="E82" s="205"/>
      <c r="F82" s="203"/>
      <c r="G82" s="143"/>
      <c r="H82" s="196"/>
      <c r="I82" s="196"/>
      <c r="J82" s="196"/>
      <c r="K82" s="196"/>
      <c r="L82" s="196"/>
      <c r="M82" s="196"/>
      <c r="N82" s="196"/>
    </row>
    <row r="83" spans="1:14" ht="15.6">
      <c r="A83" s="139" t="s">
        <v>185</v>
      </c>
      <c r="B83" s="204"/>
      <c r="C83" s="204"/>
      <c r="D83" s="205"/>
      <c r="E83" s="205"/>
      <c r="F83" s="203"/>
      <c r="G83" s="143"/>
      <c r="H83" s="196"/>
      <c r="I83" s="196"/>
      <c r="J83" s="196"/>
      <c r="K83" s="196"/>
      <c r="L83" s="196"/>
      <c r="M83" s="196"/>
      <c r="N83" s="196"/>
    </row>
    <row r="84" spans="1:14" ht="15.6">
      <c r="A84" s="139" t="s">
        <v>186</v>
      </c>
      <c r="B84" s="204"/>
      <c r="C84" s="204"/>
      <c r="D84" s="203">
        <f>+D81+D66+D49</f>
        <v>16768.734580000004</v>
      </c>
      <c r="E84" s="203"/>
      <c r="F84" s="203">
        <v>6927</v>
      </c>
      <c r="G84" s="143"/>
      <c r="H84" s="207"/>
      <c r="I84" s="207"/>
      <c r="J84" s="207"/>
      <c r="K84" s="207"/>
      <c r="L84" s="207"/>
      <c r="M84" s="207"/>
      <c r="N84" s="207"/>
    </row>
    <row r="85" spans="1:14" ht="15">
      <c r="A85" s="143"/>
      <c r="B85" s="204"/>
      <c r="C85" s="204"/>
      <c r="D85" s="205"/>
      <c r="E85" s="205"/>
      <c r="F85" s="203"/>
      <c r="G85" s="143"/>
      <c r="H85" s="196"/>
      <c r="I85" s="196"/>
      <c r="J85" s="196"/>
      <c r="K85" s="196"/>
      <c r="L85" s="196"/>
      <c r="M85" s="196"/>
      <c r="N85" s="196"/>
    </row>
    <row r="86" spans="1:14" ht="15.6">
      <c r="A86" s="139" t="s">
        <v>187</v>
      </c>
      <c r="B86" s="204"/>
      <c r="C86" s="204"/>
      <c r="D86" s="205"/>
      <c r="E86" s="205"/>
      <c r="F86" s="203"/>
      <c r="G86" s="143"/>
      <c r="H86" s="196"/>
      <c r="I86" s="196"/>
      <c r="J86" s="196"/>
      <c r="K86" s="196"/>
      <c r="L86" s="196"/>
      <c r="M86" s="196"/>
      <c r="N86" s="196"/>
    </row>
    <row r="87" spans="1:14" ht="15.6">
      <c r="A87" s="139" t="s">
        <v>188</v>
      </c>
      <c r="B87" s="204"/>
      <c r="C87" s="241">
        <v>1</v>
      </c>
      <c r="D87" s="205">
        <f>+'[1]Note CFS'!D16</f>
        <v>94192</v>
      </c>
      <c r="E87" s="205"/>
      <c r="F87" s="203">
        <f>+'[1]Note CFS'!F16</f>
        <v>87265</v>
      </c>
      <c r="G87" s="143"/>
      <c r="H87" s="222"/>
      <c r="I87" s="222"/>
      <c r="J87" s="222"/>
      <c r="K87" s="222"/>
      <c r="L87" s="222"/>
      <c r="M87" s="222"/>
      <c r="N87" s="222"/>
    </row>
    <row r="88" spans="1:14" ht="15.6">
      <c r="A88" s="143"/>
      <c r="B88" s="204"/>
      <c r="C88" s="242"/>
      <c r="D88" s="219"/>
      <c r="E88" s="217"/>
      <c r="F88" s="224"/>
      <c r="G88" s="143"/>
      <c r="H88" s="196"/>
      <c r="I88" s="196"/>
      <c r="J88" s="196"/>
      <c r="K88" s="196"/>
      <c r="L88" s="196"/>
      <c r="M88" s="196"/>
      <c r="N88" s="196"/>
    </row>
    <row r="89" spans="1:14" ht="15.6">
      <c r="A89" s="139" t="s">
        <v>189</v>
      </c>
      <c r="B89" s="204"/>
      <c r="C89" s="242"/>
      <c r="D89" s="205"/>
      <c r="E89" s="217"/>
      <c r="F89" s="203"/>
      <c r="G89" s="143"/>
      <c r="H89" s="196"/>
      <c r="I89" s="196"/>
      <c r="J89" s="196"/>
      <c r="K89" s="196"/>
      <c r="L89" s="196"/>
      <c r="M89" s="196"/>
      <c r="N89" s="196"/>
    </row>
    <row r="90" spans="1:14" ht="16.2" thickBot="1">
      <c r="A90" s="139" t="s">
        <v>190</v>
      </c>
      <c r="B90" s="204"/>
      <c r="C90" s="241">
        <v>2</v>
      </c>
      <c r="D90" s="230">
        <f>SUM(D83:D88)</f>
        <v>110960.73458</v>
      </c>
      <c r="E90" s="225"/>
      <c r="F90" s="230">
        <f>SUM(F83:F88)</f>
        <v>94192</v>
      </c>
      <c r="G90" s="143"/>
      <c r="H90" s="207"/>
      <c r="I90" s="207"/>
      <c r="J90" s="207"/>
      <c r="K90" s="207"/>
      <c r="L90" s="207"/>
      <c r="M90" s="207"/>
      <c r="N90" s="207"/>
    </row>
    <row r="91" spans="1:14" ht="15">
      <c r="A91" s="143"/>
      <c r="B91" s="204"/>
      <c r="C91" s="204"/>
      <c r="D91" s="205"/>
      <c r="E91" s="217"/>
      <c r="F91" s="203"/>
      <c r="G91" s="143"/>
      <c r="H91" s="196"/>
      <c r="I91" s="196"/>
      <c r="J91" s="226"/>
      <c r="K91" s="226"/>
      <c r="L91" s="226"/>
      <c r="M91" s="226"/>
      <c r="N91" s="226"/>
    </row>
    <row r="92" spans="1:14" ht="15">
      <c r="A92" s="143"/>
      <c r="B92" s="204"/>
      <c r="C92" s="204"/>
      <c r="D92" s="205"/>
      <c r="E92" s="205"/>
      <c r="F92" s="203"/>
      <c r="G92" s="143"/>
      <c r="H92" s="196"/>
      <c r="I92" s="196"/>
      <c r="J92" s="226"/>
      <c r="K92" s="226"/>
      <c r="L92" s="226"/>
      <c r="M92" s="226"/>
      <c r="N92" s="226"/>
    </row>
    <row r="93" spans="1:14" ht="15">
      <c r="A93" s="143"/>
      <c r="B93" s="204"/>
      <c r="C93" s="204"/>
      <c r="D93" s="205"/>
      <c r="E93" s="205"/>
      <c r="F93" s="203"/>
      <c r="G93" s="143"/>
      <c r="H93" s="196"/>
      <c r="I93" s="196"/>
      <c r="J93" s="226"/>
      <c r="K93" s="226"/>
      <c r="L93" s="226"/>
      <c r="M93" s="226"/>
      <c r="N93" s="226"/>
    </row>
    <row r="94" spans="1:14" ht="15">
      <c r="A94" s="143"/>
      <c r="B94" s="204"/>
      <c r="C94" s="204"/>
      <c r="D94" s="243"/>
      <c r="E94" s="243"/>
      <c r="F94" s="192"/>
      <c r="G94" s="143"/>
      <c r="H94" s="196"/>
      <c r="I94" s="196"/>
      <c r="J94" s="226"/>
      <c r="K94" s="226"/>
      <c r="L94" s="226"/>
      <c r="M94" s="226"/>
      <c r="N94" s="226"/>
    </row>
    <row r="95" spans="1:14" ht="15">
      <c r="A95" s="143" t="s">
        <v>166</v>
      </c>
      <c r="B95" s="204"/>
      <c r="C95" s="204"/>
      <c r="D95" s="243"/>
      <c r="E95" s="243"/>
      <c r="F95" s="192"/>
      <c r="G95" s="143"/>
      <c r="H95" s="196"/>
      <c r="I95" s="196"/>
      <c r="J95" s="226"/>
      <c r="K95" s="226"/>
      <c r="L95" s="226"/>
      <c r="M95" s="226"/>
      <c r="N95" s="226"/>
    </row>
    <row r="96" spans="1:14" ht="15">
      <c r="A96" s="143" t="s">
        <v>167</v>
      </c>
      <c r="B96" s="204"/>
      <c r="C96" s="204"/>
      <c r="D96" s="243"/>
      <c r="E96" s="243"/>
      <c r="F96" s="192"/>
      <c r="G96" s="143"/>
      <c r="H96" s="196"/>
      <c r="I96" s="196"/>
      <c r="J96" s="226"/>
      <c r="K96" s="226"/>
      <c r="L96" s="226"/>
      <c r="M96" s="226"/>
      <c r="N96" s="226"/>
    </row>
    <row r="97" spans="1:14" ht="15">
      <c r="A97" s="143" t="s">
        <v>168</v>
      </c>
      <c r="B97" s="204"/>
      <c r="C97" s="204"/>
      <c r="D97" s="243"/>
      <c r="E97" s="243"/>
      <c r="F97" s="192"/>
      <c r="G97" s="143"/>
      <c r="H97" s="196"/>
      <c r="I97" s="196"/>
      <c r="J97" s="226"/>
      <c r="K97" s="226"/>
      <c r="L97" s="226"/>
      <c r="M97" s="226"/>
      <c r="N97" s="226"/>
    </row>
    <row r="98" spans="1:14" ht="15">
      <c r="B98" s="143"/>
      <c r="C98" s="143"/>
      <c r="D98" s="143"/>
      <c r="E98" s="143"/>
      <c r="F98" s="143"/>
      <c r="G98" s="143"/>
      <c r="H98" s="207"/>
      <c r="I98" s="207"/>
      <c r="J98" s="207"/>
      <c r="K98" s="207"/>
      <c r="L98" s="207"/>
      <c r="M98" s="207"/>
      <c r="N98" s="207"/>
    </row>
    <row r="99" spans="1:14" ht="15">
      <c r="A99" s="143"/>
      <c r="B99" s="143"/>
      <c r="C99" s="143"/>
      <c r="D99" s="143"/>
      <c r="E99" s="143"/>
      <c r="F99" s="143"/>
      <c r="G99" s="143"/>
      <c r="H99" s="207"/>
      <c r="I99" s="207"/>
      <c r="J99" s="207"/>
      <c r="K99" s="207"/>
      <c r="L99" s="207"/>
      <c r="M99" s="207"/>
      <c r="N99" s="207"/>
    </row>
    <row r="100" spans="1:14" ht="15">
      <c r="A100" s="143"/>
      <c r="B100" s="143"/>
      <c r="C100" s="143"/>
      <c r="D100" s="143"/>
      <c r="E100" s="143"/>
      <c r="F100" s="143"/>
      <c r="G100" s="143"/>
      <c r="H100" s="207"/>
      <c r="I100" s="207"/>
      <c r="J100" s="207"/>
      <c r="K100" s="207"/>
      <c r="L100" s="207"/>
      <c r="M100" s="207"/>
      <c r="N100" s="207"/>
    </row>
    <row r="101" spans="1:14" ht="15">
      <c r="A101" s="172"/>
      <c r="B101" s="172"/>
      <c r="C101" s="172"/>
      <c r="D101" s="172"/>
      <c r="E101" s="172"/>
      <c r="F101" s="172"/>
      <c r="H101" s="207"/>
      <c r="I101" s="207"/>
      <c r="J101" s="207"/>
      <c r="K101" s="207"/>
      <c r="L101" s="207"/>
      <c r="M101" s="207"/>
      <c r="N101" s="207"/>
    </row>
    <row r="102" spans="1:14" ht="15">
      <c r="A102" s="172"/>
      <c r="B102" s="172"/>
      <c r="C102" s="172"/>
      <c r="D102" s="172"/>
      <c r="E102" s="172"/>
      <c r="F102" s="172"/>
      <c r="H102" s="207"/>
      <c r="I102" s="207"/>
      <c r="J102" s="207"/>
      <c r="K102" s="207"/>
      <c r="L102" s="207"/>
      <c r="M102" s="207"/>
      <c r="N102" s="207"/>
    </row>
    <row r="103" spans="1:14" ht="15">
      <c r="A103" s="172"/>
      <c r="B103" s="244"/>
      <c r="C103" s="244"/>
      <c r="D103" s="245"/>
      <c r="E103" s="245"/>
      <c r="F103" s="246"/>
      <c r="H103" s="207"/>
      <c r="I103" s="207"/>
      <c r="J103" s="207"/>
      <c r="K103" s="207"/>
      <c r="L103" s="207"/>
      <c r="M103" s="207"/>
      <c r="N103" s="207"/>
    </row>
    <row r="104" spans="1:14">
      <c r="B104" s="247"/>
      <c r="C104" s="247"/>
      <c r="D104" s="248"/>
      <c r="E104" s="248"/>
      <c r="H104" s="226"/>
    </row>
    <row r="105" spans="1:14">
      <c r="B105" s="247"/>
      <c r="C105" s="247"/>
      <c r="D105" s="248"/>
      <c r="E105" s="248"/>
      <c r="H105" s="226"/>
    </row>
    <row r="106" spans="1:14">
      <c r="B106" s="247"/>
      <c r="C106" s="247"/>
      <c r="D106" s="248"/>
      <c r="E106" s="248"/>
      <c r="H106" s="226"/>
    </row>
    <row r="107" spans="1:14">
      <c r="B107" s="247"/>
      <c r="C107" s="247"/>
      <c r="D107" s="248"/>
      <c r="E107" s="248"/>
      <c r="H107" s="226"/>
    </row>
    <row r="108" spans="1:14">
      <c r="B108" s="247"/>
      <c r="C108" s="247"/>
      <c r="D108" s="248"/>
      <c r="E108" s="248"/>
      <c r="H108" s="226"/>
    </row>
    <row r="109" spans="1:14">
      <c r="B109" s="247"/>
      <c r="C109" s="247"/>
      <c r="D109" s="248"/>
      <c r="E109" s="248"/>
      <c r="H109" s="226"/>
    </row>
    <row r="110" spans="1:14">
      <c r="B110" s="247"/>
      <c r="C110" s="247"/>
      <c r="D110" s="248"/>
      <c r="E110" s="248"/>
      <c r="H110" s="226"/>
    </row>
    <row r="111" spans="1:14">
      <c r="B111" s="247"/>
      <c r="C111" s="247"/>
      <c r="D111" s="248"/>
      <c r="E111" s="248"/>
      <c r="H111" s="226"/>
    </row>
    <row r="112" spans="1:14">
      <c r="B112" s="247"/>
      <c r="C112" s="247"/>
      <c r="D112" s="248"/>
      <c r="E112" s="248"/>
      <c r="H112" s="226"/>
    </row>
    <row r="113" spans="2:8">
      <c r="B113" s="247"/>
      <c r="C113" s="247"/>
      <c r="D113" s="247"/>
      <c r="E113" s="247"/>
      <c r="H113" s="226"/>
    </row>
    <row r="114" spans="2:8">
      <c r="B114" s="247"/>
      <c r="C114" s="247"/>
      <c r="D114" s="247"/>
      <c r="E114" s="247"/>
      <c r="H114" s="226"/>
    </row>
    <row r="115" spans="2:8">
      <c r="B115" s="247"/>
      <c r="C115" s="247"/>
      <c r="D115" s="247"/>
      <c r="E115" s="247"/>
      <c r="H115" s="226"/>
    </row>
    <row r="116" spans="2:8">
      <c r="B116" s="247"/>
      <c r="C116" s="247"/>
      <c r="D116" s="247"/>
      <c r="E116" s="247"/>
      <c r="H116" s="226"/>
    </row>
    <row r="117" spans="2:8">
      <c r="B117" s="247"/>
      <c r="C117" s="247"/>
      <c r="D117" s="247"/>
      <c r="E117" s="247"/>
      <c r="H117" s="226"/>
    </row>
    <row r="118" spans="2:8">
      <c r="B118" s="247"/>
      <c r="C118" s="247"/>
      <c r="D118" s="247"/>
      <c r="E118" s="247"/>
      <c r="H118" s="226"/>
    </row>
    <row r="119" spans="2:8">
      <c r="B119" s="247"/>
      <c r="C119" s="247"/>
      <c r="D119" s="247"/>
      <c r="E119" s="247"/>
      <c r="H119" s="226"/>
    </row>
    <row r="120" spans="2:8">
      <c r="B120" s="247"/>
      <c r="C120" s="247"/>
      <c r="D120" s="247"/>
      <c r="E120" s="247"/>
      <c r="H120" s="226"/>
    </row>
    <row r="121" spans="2:8">
      <c r="B121" s="247"/>
      <c r="C121" s="247"/>
      <c r="D121" s="247"/>
      <c r="E121" s="247"/>
      <c r="H121" s="226"/>
    </row>
    <row r="122" spans="2:8">
      <c r="B122" s="247"/>
      <c r="C122" s="247"/>
      <c r="D122" s="247"/>
      <c r="E122" s="247"/>
      <c r="H122" s="226"/>
    </row>
    <row r="123" spans="2:8">
      <c r="B123" s="247"/>
      <c r="C123" s="247"/>
      <c r="D123" s="247"/>
      <c r="E123" s="247"/>
      <c r="H123" s="226"/>
    </row>
    <row r="124" spans="2:8">
      <c r="B124" s="247"/>
      <c r="C124" s="247"/>
      <c r="D124" s="247"/>
      <c r="E124" s="247"/>
      <c r="H124" s="226"/>
    </row>
    <row r="125" spans="2:8">
      <c r="B125" s="247"/>
      <c r="C125" s="247"/>
      <c r="D125" s="247"/>
      <c r="E125" s="247"/>
      <c r="H125" s="226"/>
    </row>
    <row r="126" spans="2:8">
      <c r="B126" s="247"/>
      <c r="C126" s="247"/>
      <c r="D126" s="247"/>
      <c r="E126" s="247"/>
      <c r="H126" s="226"/>
    </row>
    <row r="127" spans="2:8">
      <c r="B127" s="247"/>
      <c r="C127" s="247"/>
      <c r="D127" s="247"/>
      <c r="E127" s="247"/>
      <c r="H127" s="226"/>
    </row>
    <row r="128" spans="2:8">
      <c r="B128" s="247"/>
      <c r="C128" s="247"/>
      <c r="D128" s="247"/>
      <c r="E128" s="247"/>
      <c r="H128" s="226"/>
    </row>
    <row r="129" spans="2:8">
      <c r="B129" s="247"/>
      <c r="C129" s="247"/>
      <c r="D129" s="247"/>
      <c r="E129" s="247"/>
      <c r="H129" s="226"/>
    </row>
    <row r="130" spans="2:8">
      <c r="B130" s="247"/>
      <c r="C130" s="247"/>
      <c r="D130" s="247"/>
      <c r="E130" s="247"/>
      <c r="H130" s="226"/>
    </row>
    <row r="131" spans="2:8">
      <c r="H131" s="226"/>
    </row>
    <row r="132" spans="2:8">
      <c r="H132" s="226"/>
    </row>
    <row r="133" spans="2:8">
      <c r="H133" s="226"/>
    </row>
    <row r="134" spans="2:8">
      <c r="H134" s="226"/>
    </row>
    <row r="135" spans="2:8">
      <c r="H135" s="226"/>
    </row>
    <row r="136" spans="2:8">
      <c r="H136" s="226"/>
    </row>
    <row r="137" spans="2:8">
      <c r="H137" s="226"/>
    </row>
    <row r="138" spans="2:8">
      <c r="H138" s="226"/>
    </row>
  </sheetData>
  <mergeCells count="6">
    <mergeCell ref="D5:F5"/>
    <mergeCell ref="B19:C19"/>
    <mergeCell ref="B49:C49"/>
    <mergeCell ref="B59:C59"/>
    <mergeCell ref="B63:C63"/>
    <mergeCell ref="B80:C80"/>
  </mergeCells>
  <pageMargins left="1.01" right="0.36" top="0.73" bottom="0.17" header="0.65" footer="0.17"/>
  <pageSetup scale="80" orientation="portrait" r:id="rId1"/>
  <headerFooter alignWithMargins="0"/>
  <rowBreaks count="1" manualBreakCount="1">
    <brk id="54" max="5" man="1"/>
  </rowBreaks>
</worksheet>
</file>

<file path=xl/worksheets/sheet2.xml><?xml version="1.0" encoding="utf-8"?>
<worksheet xmlns="http://schemas.openxmlformats.org/spreadsheetml/2006/main" xmlns:r="http://schemas.openxmlformats.org/officeDocument/2006/relationships">
  <dimension ref="A1:K68"/>
  <sheetViews>
    <sheetView topLeftCell="A10" zoomScaleNormal="100" workbookViewId="0">
      <selection activeCell="D31" sqref="D31"/>
    </sheetView>
  </sheetViews>
  <sheetFormatPr defaultColWidth="9.109375" defaultRowHeight="15"/>
  <cols>
    <col min="1" max="1" width="6.44140625" style="144" customWidth="1"/>
    <col min="2" max="2" width="9.109375" style="144"/>
    <col min="3" max="3" width="29.109375" style="144" customWidth="1"/>
    <col min="4" max="4" width="23.44140625" style="144" customWidth="1"/>
    <col min="5" max="5" width="2.109375" style="144" customWidth="1"/>
    <col min="6" max="6" width="25.109375" style="144" customWidth="1"/>
    <col min="7" max="7" width="16.6640625" style="144" customWidth="1"/>
    <col min="8" max="8" width="23" style="144" customWidth="1"/>
    <col min="9" max="9" width="10.44140625" style="144" bestFit="1" customWidth="1"/>
    <col min="10" max="10" width="12.6640625" style="144" bestFit="1" customWidth="1"/>
    <col min="11" max="11" width="10.44140625" style="144" bestFit="1" customWidth="1"/>
    <col min="12" max="16384" width="9.109375" style="144"/>
  </cols>
  <sheetData>
    <row r="1" spans="1:11" ht="15.6">
      <c r="A1" s="139" t="s">
        <v>0</v>
      </c>
      <c r="B1" s="140"/>
      <c r="C1" s="140"/>
      <c r="D1" s="141"/>
      <c r="E1" s="141"/>
      <c r="F1" s="142"/>
      <c r="G1" s="143"/>
    </row>
    <row r="2" spans="1:11">
      <c r="A2" s="143"/>
      <c r="B2" s="140"/>
      <c r="C2" s="140"/>
      <c r="D2" s="141"/>
      <c r="E2" s="141"/>
      <c r="F2" s="142"/>
      <c r="G2" s="143"/>
    </row>
    <row r="3" spans="1:11" ht="15.6">
      <c r="A3" s="139" t="s">
        <v>125</v>
      </c>
      <c r="B3" s="140"/>
      <c r="C3" s="140"/>
      <c r="D3" s="141"/>
      <c r="E3" s="141"/>
      <c r="F3" s="142"/>
      <c r="G3" s="143"/>
    </row>
    <row r="4" spans="1:11" ht="15.6">
      <c r="A4" s="139" t="s">
        <v>126</v>
      </c>
      <c r="B4" s="140"/>
      <c r="C4" s="140"/>
      <c r="D4" s="141"/>
      <c r="E4" s="141"/>
      <c r="F4" s="142"/>
      <c r="G4" s="143"/>
    </row>
    <row r="5" spans="1:11">
      <c r="A5" s="143"/>
      <c r="B5" s="140"/>
      <c r="C5" s="140"/>
      <c r="D5" s="141"/>
      <c r="E5" s="141"/>
      <c r="F5" s="142"/>
      <c r="G5" s="143"/>
    </row>
    <row r="6" spans="1:11">
      <c r="A6" s="143"/>
      <c r="B6" s="140"/>
      <c r="C6" s="140"/>
      <c r="D6" s="143"/>
      <c r="E6" s="143"/>
      <c r="F6" s="142"/>
      <c r="G6" s="143"/>
    </row>
    <row r="7" spans="1:11" ht="15.6">
      <c r="A7" s="145">
        <v>1</v>
      </c>
      <c r="B7" s="139" t="s">
        <v>127</v>
      </c>
      <c r="C7" s="140"/>
      <c r="D7" s="140"/>
      <c r="E7" s="140"/>
      <c r="F7" s="141"/>
      <c r="G7" s="146"/>
      <c r="H7" s="147"/>
      <c r="I7" s="147"/>
      <c r="J7" s="147"/>
      <c r="K7" s="147"/>
    </row>
    <row r="8" spans="1:11" ht="15.6">
      <c r="A8" s="145"/>
      <c r="B8" s="148"/>
      <c r="C8" s="140"/>
      <c r="D8" s="143"/>
      <c r="E8" s="143"/>
      <c r="F8" s="143"/>
      <c r="G8" s="146"/>
      <c r="H8" s="147"/>
      <c r="I8" s="147"/>
      <c r="J8" s="147"/>
      <c r="K8" s="147"/>
    </row>
    <row r="9" spans="1:11" ht="15.6">
      <c r="A9" s="145"/>
      <c r="B9" s="148"/>
      <c r="C9" s="140"/>
      <c r="D9" s="149" t="s">
        <v>128</v>
      </c>
      <c r="E9" s="149"/>
      <c r="F9" s="149" t="s">
        <v>128</v>
      </c>
      <c r="G9" s="150"/>
      <c r="H9" s="147"/>
      <c r="I9" s="147"/>
      <c r="J9" s="147"/>
      <c r="K9" s="147"/>
    </row>
    <row r="10" spans="1:11" ht="15.6">
      <c r="A10" s="145"/>
      <c r="B10" s="148"/>
      <c r="C10" s="140"/>
      <c r="D10" s="151" t="s">
        <v>129</v>
      </c>
      <c r="E10" s="151"/>
      <c r="F10" s="151" t="s">
        <v>130</v>
      </c>
      <c r="G10" s="146"/>
      <c r="H10" s="147"/>
      <c r="I10" s="147"/>
      <c r="J10" s="147"/>
      <c r="K10" s="147"/>
    </row>
    <row r="11" spans="1:11" ht="15.6">
      <c r="A11" s="145"/>
      <c r="B11" s="148"/>
      <c r="C11" s="140"/>
      <c r="D11" s="152" t="s">
        <v>7</v>
      </c>
      <c r="E11" s="152"/>
      <c r="F11" s="152" t="s">
        <v>7</v>
      </c>
      <c r="G11" s="146"/>
      <c r="H11" s="147"/>
      <c r="I11" s="147"/>
      <c r="J11" s="147"/>
      <c r="K11" s="147"/>
    </row>
    <row r="12" spans="1:11" ht="15.6">
      <c r="A12" s="145"/>
      <c r="B12" s="139"/>
      <c r="C12" s="140"/>
      <c r="D12" s="140"/>
      <c r="E12" s="140"/>
      <c r="F12" s="141"/>
      <c r="G12" s="153"/>
      <c r="H12" s="147"/>
      <c r="I12" s="147"/>
      <c r="J12" s="147"/>
      <c r="K12" s="154"/>
    </row>
    <row r="13" spans="1:11" ht="15.6">
      <c r="A13" s="145"/>
      <c r="B13" s="143" t="s">
        <v>131</v>
      </c>
      <c r="C13" s="140"/>
      <c r="D13" s="141">
        <v>94694</v>
      </c>
      <c r="E13" s="140"/>
      <c r="F13" s="140">
        <v>88713</v>
      </c>
      <c r="G13" s="153"/>
      <c r="H13" s="147"/>
      <c r="I13" s="147"/>
      <c r="J13" s="155"/>
      <c r="K13" s="154"/>
    </row>
    <row r="14" spans="1:11" ht="15.6">
      <c r="A14" s="145"/>
      <c r="B14" s="143" t="s">
        <v>132</v>
      </c>
      <c r="C14" s="140"/>
      <c r="D14" s="141">
        <v>-502</v>
      </c>
      <c r="E14" s="141"/>
      <c r="F14" s="141">
        <v>-1448</v>
      </c>
      <c r="G14" s="153"/>
      <c r="H14" s="147"/>
      <c r="I14" s="147"/>
      <c r="J14" s="155"/>
      <c r="K14" s="154"/>
    </row>
    <row r="15" spans="1:11" ht="15.6">
      <c r="A15" s="145"/>
      <c r="B15" s="139"/>
      <c r="C15" s="140"/>
      <c r="D15" s="156"/>
      <c r="E15" s="157"/>
      <c r="F15" s="156"/>
      <c r="G15" s="153"/>
      <c r="H15" s="147"/>
      <c r="I15" s="147"/>
      <c r="J15" s="147"/>
      <c r="K15" s="154"/>
    </row>
    <row r="16" spans="1:11" ht="16.2" thickBot="1">
      <c r="A16" s="145"/>
      <c r="B16" s="139"/>
      <c r="C16" s="140"/>
      <c r="D16" s="158">
        <f>SUM(D13:D14)</f>
        <v>94192</v>
      </c>
      <c r="E16" s="157"/>
      <c r="F16" s="158">
        <f>SUM(F13:F15)</f>
        <v>87265</v>
      </c>
      <c r="G16" s="147"/>
      <c r="H16" s="147"/>
      <c r="I16" s="147"/>
      <c r="J16" s="147"/>
      <c r="K16" s="154"/>
    </row>
    <row r="17" spans="1:11" ht="16.2" thickTop="1">
      <c r="A17" s="145"/>
      <c r="B17" s="139"/>
      <c r="C17" s="140"/>
      <c r="D17" s="140"/>
      <c r="E17" s="140"/>
      <c r="F17" s="140"/>
      <c r="G17" s="153"/>
      <c r="H17" s="147"/>
      <c r="I17" s="147"/>
      <c r="J17" s="147"/>
      <c r="K17" s="154"/>
    </row>
    <row r="18" spans="1:11" ht="15.6">
      <c r="A18" s="145"/>
      <c r="B18" s="139"/>
      <c r="C18" s="140"/>
      <c r="D18" s="159"/>
      <c r="E18" s="159"/>
      <c r="F18" s="159"/>
      <c r="G18" s="160"/>
      <c r="K18" s="161"/>
    </row>
    <row r="19" spans="1:11" ht="15.6">
      <c r="A19" s="145">
        <v>2</v>
      </c>
      <c r="B19" s="139" t="s">
        <v>133</v>
      </c>
      <c r="C19" s="140"/>
      <c r="D19" s="162"/>
      <c r="E19" s="162"/>
      <c r="F19" s="162"/>
      <c r="G19" s="160"/>
      <c r="K19" s="161"/>
    </row>
    <row r="20" spans="1:11" ht="15.6">
      <c r="A20" s="145"/>
      <c r="B20" s="139"/>
      <c r="C20" s="140"/>
      <c r="D20" s="162"/>
      <c r="E20" s="162"/>
      <c r="F20" s="162"/>
      <c r="G20" s="160"/>
      <c r="K20" s="161"/>
    </row>
    <row r="21" spans="1:11" ht="15.6">
      <c r="A21" s="163"/>
      <c r="B21" s="139"/>
      <c r="C21" s="140"/>
      <c r="D21" s="164" t="s">
        <v>128</v>
      </c>
      <c r="E21" s="164"/>
      <c r="F21" s="164" t="s">
        <v>128</v>
      </c>
      <c r="G21" s="160"/>
      <c r="K21" s="161"/>
    </row>
    <row r="22" spans="1:11" ht="15.6">
      <c r="A22" s="163"/>
      <c r="B22" s="139"/>
      <c r="C22" s="140"/>
      <c r="D22" s="165">
        <v>40543</v>
      </c>
      <c r="E22" s="166"/>
      <c r="F22" s="165">
        <v>40178</v>
      </c>
      <c r="G22" s="160"/>
      <c r="K22" s="161"/>
    </row>
    <row r="23" spans="1:11" ht="15.6">
      <c r="A23" s="163"/>
      <c r="B23" s="139"/>
      <c r="C23" s="140"/>
      <c r="D23" s="152" t="s">
        <v>7</v>
      </c>
      <c r="E23" s="152"/>
      <c r="F23" s="152" t="s">
        <v>7</v>
      </c>
      <c r="G23" s="160"/>
      <c r="K23" s="161"/>
    </row>
    <row r="24" spans="1:11" ht="15.6">
      <c r="A24" s="163"/>
      <c r="B24" s="139"/>
      <c r="C24" s="140"/>
      <c r="D24" s="152"/>
      <c r="E24" s="152"/>
      <c r="F24" s="152"/>
      <c r="G24" s="160"/>
      <c r="K24" s="161"/>
    </row>
    <row r="25" spans="1:11">
      <c r="A25" s="163"/>
      <c r="B25" s="143" t="s">
        <v>131</v>
      </c>
      <c r="C25" s="140"/>
      <c r="D25" s="140">
        <f>+'[1]BS-working'!W23</f>
        <v>113131</v>
      </c>
      <c r="E25" s="141"/>
      <c r="F25" s="140">
        <v>94694</v>
      </c>
      <c r="G25" s="143"/>
      <c r="K25" s="161"/>
    </row>
    <row r="26" spans="1:11">
      <c r="A26" s="163"/>
      <c r="B26" s="143" t="s">
        <v>132</v>
      </c>
      <c r="C26" s="140"/>
      <c r="D26" s="141">
        <f>-[1]Borrowings!Z17</f>
        <v>-2170</v>
      </c>
      <c r="E26" s="141"/>
      <c r="F26" s="141">
        <v>-502</v>
      </c>
      <c r="G26" s="143"/>
      <c r="K26" s="161"/>
    </row>
    <row r="27" spans="1:11">
      <c r="A27" s="163"/>
      <c r="B27" s="143"/>
      <c r="C27" s="140"/>
      <c r="D27" s="167"/>
      <c r="E27" s="168"/>
      <c r="F27" s="169"/>
      <c r="G27" s="143"/>
      <c r="K27" s="161"/>
    </row>
    <row r="28" spans="1:11" ht="15.6" thickBot="1">
      <c r="A28" s="163"/>
      <c r="B28" s="143"/>
      <c r="C28" s="140"/>
      <c r="D28" s="170">
        <f>SUM(D25:D27)</f>
        <v>110961</v>
      </c>
      <c r="E28" s="168"/>
      <c r="F28" s="170">
        <f>SUM(F25:F27)</f>
        <v>94192</v>
      </c>
      <c r="G28" s="143"/>
      <c r="K28" s="161"/>
    </row>
    <row r="29" spans="1:11" ht="15.6" thickTop="1">
      <c r="A29" s="171"/>
      <c r="B29" s="172"/>
      <c r="C29" s="173"/>
      <c r="D29" s="174"/>
      <c r="E29" s="174"/>
      <c r="F29" s="175"/>
      <c r="G29" s="176"/>
      <c r="K29" s="161"/>
    </row>
    <row r="30" spans="1:11">
      <c r="A30" s="171"/>
      <c r="B30" s="172"/>
      <c r="C30" s="172"/>
      <c r="D30" s="172"/>
      <c r="E30" s="172"/>
      <c r="F30" s="172"/>
      <c r="G30" s="176"/>
      <c r="K30" s="161"/>
    </row>
    <row r="31" spans="1:11">
      <c r="A31" s="171"/>
      <c r="B31" s="172"/>
      <c r="C31" s="172"/>
      <c r="D31" s="172"/>
      <c r="E31" s="172"/>
      <c r="F31" s="172"/>
      <c r="G31" s="176"/>
      <c r="K31" s="161"/>
    </row>
    <row r="32" spans="1:11">
      <c r="A32" s="177"/>
      <c r="B32" s="178"/>
      <c r="C32" s="178"/>
      <c r="D32" s="178"/>
      <c r="E32" s="178"/>
      <c r="F32" s="178"/>
      <c r="K32" s="161"/>
    </row>
    <row r="33" spans="1:11">
      <c r="A33" s="171"/>
      <c r="B33" s="178"/>
      <c r="C33" s="178"/>
      <c r="D33" s="178"/>
      <c r="E33" s="178"/>
      <c r="F33" s="178"/>
      <c r="K33" s="161"/>
    </row>
    <row r="34" spans="1:11">
      <c r="A34" s="178"/>
      <c r="B34" s="178"/>
      <c r="C34" s="178"/>
      <c r="D34" s="178"/>
      <c r="E34" s="178"/>
      <c r="F34" s="178"/>
      <c r="K34" s="161"/>
    </row>
    <row r="35" spans="1:11">
      <c r="A35" s="172"/>
      <c r="B35" s="178"/>
      <c r="C35" s="178"/>
      <c r="D35" s="178"/>
      <c r="E35" s="178"/>
      <c r="F35" s="178"/>
      <c r="K35" s="161"/>
    </row>
    <row r="36" spans="1:11">
      <c r="A36" s="172"/>
      <c r="B36" s="178"/>
      <c r="C36" s="178"/>
      <c r="D36" s="178"/>
      <c r="E36" s="178"/>
      <c r="F36" s="178"/>
      <c r="K36" s="161"/>
    </row>
    <row r="37" spans="1:11">
      <c r="A37" s="172"/>
      <c r="B37" s="178"/>
      <c r="C37" s="178"/>
      <c r="D37" s="178"/>
      <c r="E37" s="178"/>
      <c r="F37" s="178"/>
      <c r="K37" s="161"/>
    </row>
    <row r="38" spans="1:11" ht="15.6">
      <c r="A38" s="179"/>
      <c r="B38" s="180"/>
      <c r="C38" s="181"/>
      <c r="D38" s="181"/>
      <c r="E38" s="181"/>
      <c r="F38" s="181"/>
      <c r="G38" s="182"/>
      <c r="K38" s="161"/>
    </row>
    <row r="39" spans="1:11" ht="15.6">
      <c r="A39" s="179"/>
      <c r="B39" s="181"/>
      <c r="C39" s="181"/>
      <c r="D39" s="181"/>
      <c r="E39" s="181"/>
      <c r="F39" s="181"/>
      <c r="G39" s="182"/>
      <c r="K39" s="161"/>
    </row>
    <row r="40" spans="1:11" ht="15.6">
      <c r="A40" s="179"/>
      <c r="B40" s="181"/>
      <c r="C40" s="181"/>
      <c r="D40" s="181"/>
      <c r="E40" s="181"/>
      <c r="F40" s="181"/>
      <c r="G40" s="182"/>
      <c r="K40" s="161"/>
    </row>
    <row r="41" spans="1:11" ht="15.6">
      <c r="A41" s="179"/>
      <c r="B41" s="181"/>
      <c r="C41" s="181"/>
      <c r="D41" s="181"/>
      <c r="E41" s="181"/>
      <c r="F41" s="181"/>
      <c r="G41" s="182"/>
      <c r="K41" s="161"/>
    </row>
    <row r="42" spans="1:11" ht="15.6">
      <c r="A42" s="179"/>
      <c r="B42" s="181"/>
      <c r="C42" s="181"/>
      <c r="D42" s="181"/>
      <c r="E42" s="181"/>
      <c r="F42" s="183"/>
      <c r="G42" s="182"/>
    </row>
    <row r="43" spans="1:11" ht="15.6">
      <c r="A43" s="179"/>
      <c r="B43" s="181"/>
      <c r="C43" s="181"/>
      <c r="D43" s="181"/>
      <c r="E43" s="181"/>
      <c r="F43" s="184"/>
      <c r="G43" s="185"/>
    </row>
    <row r="44" spans="1:11" ht="15.6">
      <c r="A44" s="179"/>
      <c r="B44" s="181"/>
      <c r="C44" s="181"/>
      <c r="D44" s="181"/>
      <c r="E44" s="181"/>
      <c r="F44" s="183"/>
      <c r="G44" s="147"/>
    </row>
    <row r="45" spans="1:11" ht="15.6">
      <c r="A45" s="179"/>
      <c r="B45" s="147"/>
      <c r="C45" s="147"/>
      <c r="D45" s="147"/>
      <c r="E45" s="147"/>
      <c r="F45" s="186"/>
      <c r="G45" s="147"/>
    </row>
    <row r="46" spans="1:11" ht="15.6">
      <c r="A46" s="179"/>
      <c r="B46" s="147"/>
      <c r="C46" s="147"/>
      <c r="D46" s="147"/>
      <c r="E46" s="147"/>
      <c r="F46" s="186"/>
      <c r="G46" s="147"/>
    </row>
    <row r="47" spans="1:11" ht="15.6">
      <c r="A47" s="179"/>
      <c r="B47" s="181"/>
      <c r="C47" s="147"/>
      <c r="D47" s="147"/>
      <c r="E47" s="147"/>
      <c r="F47" s="186"/>
      <c r="G47" s="147"/>
    </row>
    <row r="48" spans="1:11" ht="15.6">
      <c r="A48" s="179"/>
      <c r="B48" s="181"/>
      <c r="C48" s="147"/>
      <c r="D48" s="147"/>
      <c r="E48" s="147"/>
      <c r="F48" s="187"/>
      <c r="G48" s="147"/>
    </row>
    <row r="49" spans="1:7" ht="15.6">
      <c r="A49" s="179"/>
      <c r="B49" s="181"/>
      <c r="C49" s="147"/>
      <c r="D49" s="147"/>
      <c r="E49" s="147"/>
      <c r="F49" s="186"/>
      <c r="G49" s="147"/>
    </row>
    <row r="50" spans="1:7" ht="15.6">
      <c r="A50" s="179"/>
      <c r="B50" s="181"/>
      <c r="C50" s="147"/>
      <c r="D50" s="147"/>
      <c r="E50" s="147"/>
      <c r="F50" s="154"/>
      <c r="G50" s="147"/>
    </row>
    <row r="51" spans="1:7" ht="15.6">
      <c r="A51" s="179"/>
      <c r="B51" s="181"/>
      <c r="C51" s="147"/>
      <c r="D51" s="147"/>
      <c r="E51" s="147"/>
      <c r="F51" s="154"/>
      <c r="G51" s="147"/>
    </row>
    <row r="52" spans="1:7" ht="15.6">
      <c r="A52" s="179"/>
      <c r="B52" s="181"/>
      <c r="C52" s="147"/>
      <c r="D52" s="147"/>
      <c r="E52" s="147"/>
      <c r="F52" s="154"/>
      <c r="G52" s="147"/>
    </row>
    <row r="53" spans="1:7" ht="15.6">
      <c r="A53" s="179"/>
      <c r="B53" s="181"/>
      <c r="C53" s="147"/>
      <c r="D53" s="147"/>
      <c r="E53" s="147"/>
      <c r="F53" s="186"/>
      <c r="G53" s="147"/>
    </row>
    <row r="54" spans="1:7" ht="15.6">
      <c r="A54" s="179"/>
      <c r="B54" s="188"/>
      <c r="C54" s="147"/>
      <c r="D54" s="147"/>
      <c r="E54" s="147"/>
      <c r="F54" s="186"/>
      <c r="G54" s="147"/>
    </row>
    <row r="55" spans="1:7" ht="15.6">
      <c r="A55" s="179"/>
      <c r="B55" s="147"/>
      <c r="C55" s="147"/>
      <c r="D55" s="147"/>
      <c r="E55" s="147"/>
      <c r="F55" s="186"/>
      <c r="G55" s="147"/>
    </row>
    <row r="56" spans="1:7" ht="15.6">
      <c r="A56" s="179"/>
      <c r="B56" s="181"/>
      <c r="C56" s="147"/>
      <c r="D56" s="147"/>
      <c r="E56" s="147"/>
      <c r="F56" s="189"/>
      <c r="G56" s="147"/>
    </row>
    <row r="57" spans="1:7" ht="15.6">
      <c r="A57" s="179"/>
      <c r="B57" s="181"/>
      <c r="C57" s="147"/>
      <c r="D57" s="147"/>
      <c r="E57" s="147"/>
      <c r="F57" s="186"/>
      <c r="G57" s="147"/>
    </row>
    <row r="58" spans="1:7" ht="15.6">
      <c r="A58" s="179"/>
      <c r="B58" s="147"/>
      <c r="C58" s="147"/>
      <c r="D58" s="147"/>
      <c r="E58" s="147"/>
      <c r="F58" s="186"/>
      <c r="G58" s="147"/>
    </row>
    <row r="59" spans="1:7" ht="15.6">
      <c r="A59" s="179"/>
      <c r="B59" s="147"/>
      <c r="C59" s="147"/>
      <c r="D59" s="147"/>
      <c r="E59" s="147"/>
      <c r="F59" s="186"/>
      <c r="G59" s="147"/>
    </row>
    <row r="60" spans="1:7" ht="15.6">
      <c r="A60" s="190"/>
      <c r="B60" s="147"/>
      <c r="C60" s="147"/>
      <c r="D60" s="147"/>
      <c r="E60" s="147"/>
      <c r="F60" s="154"/>
      <c r="G60" s="147"/>
    </row>
    <row r="61" spans="1:7" ht="15.6">
      <c r="A61" s="190"/>
      <c r="B61" s="147"/>
      <c r="C61" s="147"/>
      <c r="D61" s="147"/>
      <c r="E61" s="147"/>
      <c r="F61" s="154"/>
      <c r="G61" s="147"/>
    </row>
    <row r="62" spans="1:7">
      <c r="A62" s="147"/>
      <c r="B62" s="147"/>
      <c r="C62" s="147"/>
      <c r="D62" s="147"/>
      <c r="E62" s="147"/>
      <c r="F62" s="186"/>
      <c r="G62" s="147"/>
    </row>
    <row r="63" spans="1:7">
      <c r="A63" s="147"/>
      <c r="B63" s="147"/>
      <c r="C63" s="147"/>
      <c r="D63" s="147"/>
      <c r="E63" s="147"/>
      <c r="F63" s="186"/>
      <c r="G63" s="147"/>
    </row>
    <row r="64" spans="1:7">
      <c r="A64" s="147"/>
      <c r="B64" s="147"/>
      <c r="C64" s="147"/>
      <c r="D64" s="147"/>
      <c r="E64" s="147"/>
      <c r="F64" s="186"/>
      <c r="G64" s="147"/>
    </row>
    <row r="65" spans="6:6">
      <c r="F65" s="191"/>
    </row>
    <row r="66" spans="6:6">
      <c r="F66" s="191"/>
    </row>
    <row r="67" spans="6:6">
      <c r="F67" s="191"/>
    </row>
    <row r="68" spans="6:6">
      <c r="F68" s="191"/>
    </row>
  </sheetData>
  <pageMargins left="1" right="0.28000000000000003" top="0.56000000000000005" bottom="0.54"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W61"/>
  <sheetViews>
    <sheetView topLeftCell="A40" zoomScaleNormal="100" zoomScaleSheetLayoutView="75" workbookViewId="0">
      <selection activeCell="L28" sqref="L28"/>
    </sheetView>
  </sheetViews>
  <sheetFormatPr defaultColWidth="9.109375" defaultRowHeight="15"/>
  <cols>
    <col min="1" max="1" width="1.109375" style="74" customWidth="1"/>
    <col min="2" max="2" width="40.5546875" style="74" customWidth="1"/>
    <col min="3" max="3" width="12.5546875" style="73" customWidth="1"/>
    <col min="4" max="4" width="1.44140625" style="73" customWidth="1"/>
    <col min="5" max="5" width="12" style="73" customWidth="1"/>
    <col min="6" max="6" width="0.88671875" style="73" customWidth="1"/>
    <col min="7" max="7" width="11.109375" style="73" customWidth="1"/>
    <col min="8" max="8" width="1.33203125" style="73" customWidth="1"/>
    <col min="9" max="9" width="11.33203125" style="73" customWidth="1"/>
    <col min="10" max="10" width="1.33203125" style="73" customWidth="1"/>
    <col min="11" max="11" width="13.33203125" style="73" customWidth="1"/>
    <col min="12" max="12" width="1" style="73" customWidth="1"/>
    <col min="13" max="13" width="13.109375" style="73" customWidth="1"/>
    <col min="14" max="14" width="2.33203125" style="73" customWidth="1"/>
    <col min="15" max="15" width="13.109375" style="73" customWidth="1"/>
    <col min="16" max="16" width="2.109375" style="73" customWidth="1"/>
    <col min="17" max="17" width="15.6640625" style="73" customWidth="1"/>
    <col min="18" max="18" width="1" style="73" customWidth="1"/>
    <col min="19" max="19" width="13.33203125" style="73" customWidth="1"/>
    <col min="20" max="16384" width="9.109375" style="74"/>
  </cols>
  <sheetData>
    <row r="1" spans="2:19" ht="15.6">
      <c r="B1" s="40" t="s">
        <v>0</v>
      </c>
    </row>
    <row r="2" spans="2:19">
      <c r="C2" s="75"/>
    </row>
    <row r="3" spans="2:19" ht="15.6">
      <c r="B3" s="1" t="s">
        <v>88</v>
      </c>
      <c r="C3" s="76"/>
      <c r="D3" s="76"/>
      <c r="E3" s="76"/>
      <c r="F3" s="76"/>
      <c r="G3" s="76"/>
      <c r="H3" s="76"/>
      <c r="I3" s="76"/>
      <c r="J3" s="76"/>
      <c r="K3" s="76"/>
      <c r="L3" s="76"/>
      <c r="M3" s="76"/>
      <c r="N3" s="76"/>
      <c r="O3" s="76"/>
      <c r="P3" s="76"/>
      <c r="Q3" s="76"/>
      <c r="R3" s="76"/>
      <c r="S3" s="76"/>
    </row>
    <row r="4" spans="2:19" ht="15.6">
      <c r="B4" s="77"/>
      <c r="C4" s="76"/>
      <c r="D4" s="76"/>
      <c r="E4" s="76"/>
      <c r="F4" s="76"/>
      <c r="G4" s="76"/>
      <c r="H4" s="76"/>
      <c r="I4" s="76"/>
      <c r="J4" s="76"/>
      <c r="K4" s="76"/>
      <c r="L4" s="76"/>
      <c r="M4" s="76"/>
      <c r="N4" s="76"/>
      <c r="O4" s="76"/>
      <c r="P4" s="76"/>
      <c r="Q4" s="76"/>
      <c r="R4" s="76"/>
      <c r="S4" s="76"/>
    </row>
    <row r="5" spans="2:19" ht="19.5" customHeight="1">
      <c r="B5" s="78"/>
      <c r="C5" s="79" t="s">
        <v>89</v>
      </c>
      <c r="D5" s="79"/>
      <c r="E5" s="79"/>
      <c r="F5" s="80"/>
      <c r="G5" s="80"/>
      <c r="H5" s="80"/>
      <c r="I5" s="80"/>
      <c r="J5" s="80"/>
      <c r="K5" s="80"/>
      <c r="L5" s="80"/>
      <c r="M5" s="80"/>
      <c r="N5" s="80"/>
      <c r="O5" s="80"/>
      <c r="P5" s="80"/>
      <c r="Q5" s="80"/>
      <c r="R5" s="80"/>
      <c r="S5" s="80"/>
    </row>
    <row r="6" spans="2:19" ht="19.5" customHeight="1">
      <c r="B6" s="78"/>
      <c r="C6" s="79"/>
      <c r="D6" s="79"/>
      <c r="E6" s="79"/>
      <c r="F6" s="80"/>
      <c r="G6" s="80"/>
      <c r="H6" s="80"/>
      <c r="I6" s="80"/>
      <c r="J6" s="80"/>
      <c r="K6" s="76"/>
      <c r="L6" s="80"/>
      <c r="M6" s="80"/>
      <c r="N6" s="80"/>
      <c r="O6" s="81" t="s">
        <v>90</v>
      </c>
      <c r="P6" s="80"/>
      <c r="Q6" s="80"/>
      <c r="R6" s="80"/>
      <c r="S6" s="80"/>
    </row>
    <row r="7" spans="2:19" s="87" customFormat="1" ht="18.75" customHeight="1">
      <c r="B7" s="82"/>
      <c r="C7" s="83"/>
      <c r="D7" s="83"/>
      <c r="E7" s="83"/>
      <c r="F7" s="80"/>
      <c r="G7" s="84"/>
      <c r="H7" s="84"/>
      <c r="I7" s="84"/>
      <c r="J7" s="84"/>
      <c r="K7" s="85" t="s">
        <v>91</v>
      </c>
      <c r="L7" s="84"/>
      <c r="M7" s="84"/>
      <c r="N7" s="84"/>
      <c r="O7" s="81"/>
      <c r="P7" s="84"/>
      <c r="Q7" s="84"/>
      <c r="R7" s="80"/>
      <c r="S7" s="86"/>
    </row>
    <row r="8" spans="2:19" s="87" customFormat="1" ht="48.75" customHeight="1">
      <c r="B8" s="82"/>
      <c r="C8" s="88" t="s">
        <v>92</v>
      </c>
      <c r="D8" s="89"/>
      <c r="E8" s="88" t="s">
        <v>93</v>
      </c>
      <c r="F8" s="90"/>
      <c r="G8" s="88" t="s">
        <v>94</v>
      </c>
      <c r="H8" s="90"/>
      <c r="I8" s="88" t="s">
        <v>30</v>
      </c>
      <c r="J8" s="90"/>
      <c r="K8" s="91"/>
      <c r="L8" s="90"/>
      <c r="M8" s="92" t="s">
        <v>95</v>
      </c>
      <c r="N8" s="90"/>
      <c r="O8" s="93"/>
      <c r="P8" s="90"/>
      <c r="Q8" s="88" t="s">
        <v>96</v>
      </c>
      <c r="R8" s="90"/>
      <c r="S8" s="94" t="s">
        <v>97</v>
      </c>
    </row>
    <row r="9" spans="2:19" s="87" customFormat="1" ht="18" customHeight="1">
      <c r="B9" s="82"/>
      <c r="C9" s="95" t="s">
        <v>98</v>
      </c>
      <c r="D9" s="96"/>
      <c r="E9" s="97" t="s">
        <v>7</v>
      </c>
      <c r="F9" s="98"/>
      <c r="G9" s="97" t="s">
        <v>7</v>
      </c>
      <c r="H9" s="98"/>
      <c r="I9" s="97" t="s">
        <v>7</v>
      </c>
      <c r="J9" s="98"/>
      <c r="K9" s="97" t="s">
        <v>7</v>
      </c>
      <c r="L9" s="96"/>
      <c r="M9" s="97" t="s">
        <v>7</v>
      </c>
      <c r="N9" s="96"/>
      <c r="O9" s="97" t="s">
        <v>7</v>
      </c>
      <c r="P9" s="96"/>
      <c r="Q9" s="97" t="s">
        <v>7</v>
      </c>
      <c r="R9" s="96"/>
      <c r="S9" s="97" t="s">
        <v>7</v>
      </c>
    </row>
    <row r="10" spans="2:19" s="87" customFormat="1" ht="18" customHeight="1">
      <c r="B10" s="82"/>
      <c r="C10" s="95"/>
      <c r="D10" s="96"/>
      <c r="E10" s="97"/>
      <c r="F10" s="98"/>
      <c r="G10" s="97"/>
      <c r="H10" s="98"/>
      <c r="I10" s="97"/>
      <c r="J10" s="98"/>
      <c r="K10" s="97"/>
      <c r="L10" s="96"/>
      <c r="M10" s="96"/>
      <c r="N10" s="96"/>
      <c r="O10" s="96"/>
      <c r="P10" s="96"/>
      <c r="Q10" s="97"/>
      <c r="R10" s="96"/>
      <c r="S10" s="97"/>
    </row>
    <row r="11" spans="2:19" s="87" customFormat="1" ht="18" customHeight="1">
      <c r="B11" s="82" t="s">
        <v>99</v>
      </c>
      <c r="C11" s="99">
        <v>68477</v>
      </c>
      <c r="D11" s="99"/>
      <c r="E11" s="99">
        <v>68489</v>
      </c>
      <c r="F11" s="99"/>
      <c r="G11" s="100">
        <v>-15</v>
      </c>
      <c r="H11" s="99"/>
      <c r="I11" s="101">
        <v>34</v>
      </c>
      <c r="J11" s="99"/>
      <c r="K11" s="102">
        <v>0</v>
      </c>
      <c r="L11" s="99"/>
      <c r="M11" s="103">
        <f>16</f>
        <v>16</v>
      </c>
      <c r="N11" s="99"/>
      <c r="O11" s="103">
        <v>0</v>
      </c>
      <c r="P11" s="99"/>
      <c r="Q11" s="99">
        <v>172998</v>
      </c>
      <c r="R11" s="99"/>
      <c r="S11" s="104">
        <f>SUM(E11:Q11)</f>
        <v>241522</v>
      </c>
    </row>
    <row r="12" spans="2:19" s="87" customFormat="1" ht="18" customHeight="1">
      <c r="B12" s="82" t="s">
        <v>100</v>
      </c>
      <c r="C12" s="99"/>
      <c r="D12" s="99"/>
      <c r="E12" s="99"/>
      <c r="F12" s="99"/>
      <c r="G12" s="100"/>
      <c r="H12" s="99"/>
      <c r="I12" s="101"/>
      <c r="J12" s="99"/>
      <c r="K12" s="103"/>
      <c r="L12" s="99"/>
      <c r="M12" s="103"/>
      <c r="N12" s="99"/>
      <c r="O12" s="103"/>
      <c r="P12" s="99"/>
      <c r="Q12" s="99"/>
      <c r="R12" s="99"/>
      <c r="S12" s="104"/>
    </row>
    <row r="13" spans="2:19" s="87" customFormat="1" ht="18" customHeight="1">
      <c r="B13" s="82" t="s">
        <v>101</v>
      </c>
      <c r="C13" s="101"/>
      <c r="D13" s="99"/>
      <c r="E13" s="101"/>
      <c r="F13" s="99"/>
      <c r="G13" s="101"/>
      <c r="H13" s="99"/>
      <c r="I13" s="101"/>
      <c r="J13" s="99"/>
      <c r="K13" s="101"/>
      <c r="L13" s="99"/>
      <c r="M13" s="99"/>
      <c r="N13" s="99"/>
      <c r="P13" s="99"/>
      <c r="Q13" s="104"/>
      <c r="R13" s="80"/>
    </row>
    <row r="14" spans="2:19" s="87" customFormat="1" ht="18" customHeight="1">
      <c r="B14" s="105" t="s">
        <v>102</v>
      </c>
      <c r="C14" s="106">
        <v>0</v>
      </c>
      <c r="D14" s="107"/>
      <c r="E14" s="106">
        <v>0</v>
      </c>
      <c r="F14" s="107"/>
      <c r="G14" s="106">
        <v>0</v>
      </c>
      <c r="H14" s="107"/>
      <c r="I14" s="106">
        <v>0</v>
      </c>
      <c r="J14" s="107"/>
      <c r="K14" s="106">
        <v>0</v>
      </c>
      <c r="L14" s="107"/>
      <c r="M14" s="106">
        <v>0</v>
      </c>
      <c r="N14" s="107"/>
      <c r="O14" s="107">
        <v>411</v>
      </c>
      <c r="P14" s="107"/>
      <c r="Q14" s="106">
        <v>0</v>
      </c>
      <c r="R14" s="108"/>
      <c r="S14" s="109">
        <f>SUM(E14:Q14)</f>
        <v>411</v>
      </c>
    </row>
    <row r="15" spans="2:19" s="87" customFormat="1" ht="18" customHeight="1">
      <c r="B15" s="110" t="s">
        <v>103</v>
      </c>
      <c r="C15" s="101"/>
      <c r="D15" s="111"/>
      <c r="E15" s="101"/>
      <c r="F15" s="111"/>
      <c r="G15" s="101"/>
      <c r="H15" s="111"/>
      <c r="I15" s="101"/>
      <c r="J15" s="111"/>
      <c r="K15" s="101"/>
      <c r="L15" s="111"/>
      <c r="M15" s="101"/>
      <c r="N15" s="111"/>
      <c r="O15" s="111"/>
      <c r="P15" s="111"/>
      <c r="Q15" s="112"/>
      <c r="R15" s="90"/>
      <c r="S15" s="112"/>
    </row>
    <row r="16" spans="2:19" s="87" customFormat="1" ht="18" customHeight="1">
      <c r="B16" s="82" t="s">
        <v>104</v>
      </c>
      <c r="C16" s="8">
        <f>SUM(C11:C14)</f>
        <v>68477</v>
      </c>
      <c r="D16" s="99"/>
      <c r="E16" s="8">
        <f t="shared" ref="E16:S16" si="0">SUM(E11:E14)</f>
        <v>68489</v>
      </c>
      <c r="F16" s="8">
        <f t="shared" si="0"/>
        <v>0</v>
      </c>
      <c r="G16" s="8">
        <f t="shared" si="0"/>
        <v>-15</v>
      </c>
      <c r="H16" s="8">
        <f t="shared" si="0"/>
        <v>0</v>
      </c>
      <c r="I16" s="8">
        <f t="shared" si="0"/>
        <v>34</v>
      </c>
      <c r="J16" s="8">
        <f t="shared" si="0"/>
        <v>0</v>
      </c>
      <c r="K16" s="12">
        <f t="shared" si="0"/>
        <v>0</v>
      </c>
      <c r="L16" s="8">
        <f t="shared" si="0"/>
        <v>0</v>
      </c>
      <c r="M16" s="8">
        <f t="shared" si="0"/>
        <v>16</v>
      </c>
      <c r="N16" s="8">
        <f t="shared" si="0"/>
        <v>0</v>
      </c>
      <c r="O16" s="8">
        <f t="shared" si="0"/>
        <v>411</v>
      </c>
      <c r="P16" s="8">
        <f t="shared" si="0"/>
        <v>0</v>
      </c>
      <c r="Q16" s="8">
        <f t="shared" si="0"/>
        <v>172998</v>
      </c>
      <c r="R16" s="8">
        <f t="shared" si="0"/>
        <v>0</v>
      </c>
      <c r="S16" s="8">
        <f t="shared" si="0"/>
        <v>241933</v>
      </c>
    </row>
    <row r="17" spans="2:23" s="87" customFormat="1" ht="19.5" customHeight="1">
      <c r="B17" s="77" t="s">
        <v>105</v>
      </c>
      <c r="C17" s="101"/>
      <c r="D17" s="99"/>
      <c r="E17" s="101"/>
      <c r="F17" s="99"/>
      <c r="G17" s="101"/>
      <c r="H17" s="99"/>
      <c r="I17" s="101"/>
      <c r="J17" s="99"/>
      <c r="K17" s="101"/>
      <c r="L17" s="99"/>
      <c r="M17" s="99"/>
      <c r="N17" s="99"/>
      <c r="O17" s="99"/>
      <c r="P17" s="99"/>
      <c r="Q17" s="104"/>
      <c r="R17" s="80"/>
      <c r="S17" s="104"/>
    </row>
    <row r="18" spans="2:23" s="87" customFormat="1" ht="18" customHeight="1">
      <c r="B18" s="77" t="s">
        <v>106</v>
      </c>
      <c r="C18" s="102">
        <v>0</v>
      </c>
      <c r="D18" s="113"/>
      <c r="E18" s="102">
        <v>0</v>
      </c>
      <c r="F18" s="113"/>
      <c r="G18" s="102">
        <v>0</v>
      </c>
      <c r="H18" s="113"/>
      <c r="I18" s="103">
        <v>0</v>
      </c>
      <c r="J18" s="113"/>
      <c r="K18" s="102">
        <v>0</v>
      </c>
      <c r="L18" s="113"/>
      <c r="M18" s="102">
        <v>0</v>
      </c>
      <c r="N18" s="113"/>
      <c r="O18" s="114">
        <f>+'[1]CI-summary'!F16+'[1]CI-summary'!F17</f>
        <v>414</v>
      </c>
      <c r="P18" s="113"/>
      <c r="Q18" s="115">
        <f>+'[1]IS-summary'!G40</f>
        <v>37233</v>
      </c>
      <c r="R18" s="116"/>
      <c r="S18" s="117">
        <f>SUM(E18:Q18)</f>
        <v>37647</v>
      </c>
      <c r="T18" s="118"/>
      <c r="U18" s="118"/>
      <c r="V18" s="118"/>
      <c r="W18" s="118"/>
    </row>
    <row r="19" spans="2:23" s="87" customFormat="1" ht="18" customHeight="1">
      <c r="B19" s="82"/>
      <c r="C19" s="101"/>
      <c r="D19" s="99"/>
      <c r="E19" s="101"/>
      <c r="F19" s="99"/>
      <c r="G19" s="101"/>
      <c r="H19" s="99"/>
      <c r="I19" s="101"/>
      <c r="J19" s="99"/>
      <c r="K19" s="101"/>
      <c r="L19" s="99"/>
      <c r="M19" s="99"/>
      <c r="N19" s="99"/>
      <c r="O19" s="99"/>
      <c r="P19" s="99"/>
      <c r="Q19" s="104"/>
      <c r="R19" s="80"/>
      <c r="S19" s="104"/>
    </row>
    <row r="20" spans="2:23" s="87" customFormat="1" ht="18" customHeight="1">
      <c r="B20" s="77" t="s">
        <v>107</v>
      </c>
      <c r="C20" s="101"/>
      <c r="D20" s="99"/>
      <c r="E20" s="101"/>
      <c r="F20" s="99"/>
      <c r="G20" s="101"/>
      <c r="H20" s="99"/>
      <c r="I20" s="101"/>
      <c r="J20" s="99"/>
      <c r="K20" s="101"/>
      <c r="L20" s="99"/>
      <c r="M20" s="99"/>
      <c r="N20" s="99"/>
      <c r="O20" s="99"/>
      <c r="P20" s="99"/>
      <c r="Q20" s="104"/>
      <c r="R20" s="80"/>
      <c r="S20" s="104"/>
    </row>
    <row r="21" spans="2:23" s="87" customFormat="1" ht="18" customHeight="1">
      <c r="B21" s="82" t="s">
        <v>108</v>
      </c>
      <c r="C21" s="99"/>
      <c r="D21" s="99"/>
      <c r="E21" s="99"/>
      <c r="F21" s="99"/>
      <c r="G21" s="99"/>
      <c r="H21" s="99"/>
      <c r="I21" s="99"/>
      <c r="J21" s="99"/>
      <c r="K21" s="99"/>
      <c r="L21" s="99"/>
      <c r="M21" s="99"/>
      <c r="N21" s="99"/>
      <c r="O21" s="99"/>
      <c r="P21" s="99"/>
      <c r="Q21" s="119"/>
      <c r="R21" s="80"/>
      <c r="S21" s="119"/>
    </row>
    <row r="22" spans="2:23" s="87" customFormat="1" ht="18" customHeight="1">
      <c r="B22" s="120" t="s">
        <v>109</v>
      </c>
      <c r="C22" s="114">
        <v>0</v>
      </c>
      <c r="D22" s="114"/>
      <c r="E22" s="114">
        <v>0</v>
      </c>
      <c r="F22" s="114"/>
      <c r="G22" s="102">
        <v>0</v>
      </c>
      <c r="H22" s="114"/>
      <c r="I22" s="102">
        <v>0</v>
      </c>
      <c r="J22" s="114"/>
      <c r="K22" s="102">
        <v>0</v>
      </c>
      <c r="L22" s="114"/>
      <c r="M22" s="102">
        <v>0</v>
      </c>
      <c r="N22" s="114"/>
      <c r="O22" s="102">
        <v>0</v>
      </c>
      <c r="P22" s="114"/>
      <c r="Q22" s="121">
        <v>0</v>
      </c>
      <c r="R22" s="122"/>
      <c r="S22" s="123">
        <f>SUM(E22:R22)</f>
        <v>0</v>
      </c>
    </row>
    <row r="23" spans="2:23" s="87" customFormat="1" ht="18" customHeight="1">
      <c r="B23" s="120"/>
      <c r="C23" s="114"/>
      <c r="D23" s="114"/>
      <c r="E23" s="114"/>
      <c r="F23" s="114"/>
      <c r="G23" s="102"/>
      <c r="H23" s="114"/>
      <c r="I23" s="102"/>
      <c r="J23" s="114"/>
      <c r="K23" s="102"/>
      <c r="L23" s="114"/>
      <c r="M23" s="102"/>
      <c r="N23" s="114"/>
      <c r="O23" s="102"/>
      <c r="P23" s="114"/>
      <c r="Q23" s="121"/>
      <c r="R23" s="122"/>
      <c r="S23" s="123"/>
    </row>
    <row r="24" spans="2:23" s="87" customFormat="1" ht="18" customHeight="1">
      <c r="B24" s="82" t="s">
        <v>110</v>
      </c>
      <c r="C24" s="114">
        <v>-1</v>
      </c>
      <c r="D24" s="114"/>
      <c r="E24" s="114">
        <v>0</v>
      </c>
      <c r="F24" s="114"/>
      <c r="G24" s="102">
        <v>-3</v>
      </c>
      <c r="H24" s="114"/>
      <c r="I24" s="102">
        <v>0</v>
      </c>
      <c r="J24" s="114"/>
      <c r="K24" s="102">
        <v>0</v>
      </c>
      <c r="L24" s="114"/>
      <c r="M24" s="102">
        <v>0</v>
      </c>
      <c r="N24" s="114"/>
      <c r="O24" s="102">
        <v>0</v>
      </c>
      <c r="P24" s="114"/>
      <c r="Q24" s="121">
        <v>0</v>
      </c>
      <c r="R24" s="122"/>
      <c r="S24" s="123">
        <f>SUM(E24:R24)</f>
        <v>-3</v>
      </c>
    </row>
    <row r="25" spans="2:23" s="87" customFormat="1" ht="18" customHeight="1">
      <c r="B25" s="120"/>
      <c r="C25" s="114"/>
      <c r="D25" s="114"/>
      <c r="E25" s="114"/>
      <c r="F25" s="114"/>
      <c r="G25" s="102"/>
      <c r="H25" s="114"/>
      <c r="I25" s="102"/>
      <c r="J25" s="114"/>
      <c r="K25" s="102"/>
      <c r="L25" s="114"/>
      <c r="M25" s="102"/>
      <c r="N25" s="114"/>
      <c r="O25" s="102"/>
      <c r="P25" s="114"/>
      <c r="Q25" s="121"/>
      <c r="R25" s="122"/>
      <c r="S25" s="123"/>
    </row>
    <row r="26" spans="2:23" s="87" customFormat="1" ht="18" customHeight="1">
      <c r="B26" s="82" t="s">
        <v>111</v>
      </c>
      <c r="C26" s="114"/>
      <c r="D26" s="114"/>
      <c r="E26" s="114"/>
      <c r="F26" s="114"/>
      <c r="G26" s="102"/>
      <c r="H26" s="114"/>
      <c r="I26" s="102"/>
      <c r="J26" s="114"/>
      <c r="K26" s="102"/>
      <c r="L26" s="114"/>
      <c r="M26" s="102"/>
      <c r="N26" s="114"/>
      <c r="O26" s="102"/>
      <c r="P26" s="114"/>
      <c r="Q26" s="121"/>
      <c r="R26" s="122"/>
      <c r="S26" s="123"/>
    </row>
    <row r="27" spans="2:23" s="87" customFormat="1" ht="18" customHeight="1">
      <c r="B27" s="124" t="s">
        <v>5</v>
      </c>
      <c r="C27" s="114">
        <v>0</v>
      </c>
      <c r="D27" s="114"/>
      <c r="E27" s="114">
        <v>0</v>
      </c>
      <c r="F27" s="114"/>
      <c r="G27" s="102">
        <v>0</v>
      </c>
      <c r="H27" s="114"/>
      <c r="I27" s="102">
        <v>0</v>
      </c>
      <c r="J27" s="114"/>
      <c r="K27" s="102">
        <v>0</v>
      </c>
      <c r="L27" s="114"/>
      <c r="M27" s="102">
        <v>0</v>
      </c>
      <c r="N27" s="114"/>
      <c r="O27" s="102">
        <v>0</v>
      </c>
      <c r="P27" s="114"/>
      <c r="Q27" s="121">
        <f>-7704</f>
        <v>-7704</v>
      </c>
      <c r="R27" s="122"/>
      <c r="S27" s="125">
        <f>SUM(E27:Q27)</f>
        <v>-7704</v>
      </c>
    </row>
    <row r="28" spans="2:23" s="87" customFormat="1" ht="18" customHeight="1" thickBot="1">
      <c r="C28" s="126"/>
      <c r="D28" s="102"/>
      <c r="E28" s="126"/>
      <c r="F28" s="102"/>
      <c r="G28" s="126"/>
      <c r="H28" s="102"/>
      <c r="I28" s="127"/>
      <c r="J28" s="102"/>
      <c r="K28" s="126"/>
      <c r="L28" s="114"/>
      <c r="M28" s="126"/>
      <c r="N28" s="114"/>
      <c r="O28" s="126"/>
      <c r="P28" s="114"/>
      <c r="Q28" s="126"/>
      <c r="R28" s="114"/>
      <c r="S28" s="126"/>
    </row>
    <row r="29" spans="2:23" s="87" customFormat="1" ht="18" customHeight="1">
      <c r="B29" s="82"/>
      <c r="C29" s="102"/>
      <c r="D29" s="102"/>
      <c r="E29" s="102"/>
      <c r="F29" s="102"/>
      <c r="G29" s="102"/>
      <c r="H29" s="102"/>
      <c r="I29" s="102"/>
      <c r="J29" s="102"/>
      <c r="K29" s="102"/>
      <c r="L29" s="114"/>
      <c r="M29" s="102"/>
      <c r="N29" s="114"/>
      <c r="O29" s="102"/>
      <c r="P29" s="114"/>
      <c r="Q29" s="102"/>
      <c r="R29" s="102"/>
      <c r="S29" s="102"/>
    </row>
    <row r="30" spans="2:23" s="87" customFormat="1" ht="18" customHeight="1" thickBot="1">
      <c r="B30" s="82" t="s">
        <v>112</v>
      </c>
      <c r="C30" s="126">
        <f>SUM(C16:C28)</f>
        <v>68476</v>
      </c>
      <c r="D30" s="101"/>
      <c r="E30" s="126">
        <f t="shared" ref="E30:S30" si="1">SUM(E16:E28)</f>
        <v>68489</v>
      </c>
      <c r="F30" s="102">
        <f t="shared" si="1"/>
        <v>0</v>
      </c>
      <c r="G30" s="126">
        <f t="shared" si="1"/>
        <v>-18</v>
      </c>
      <c r="H30" s="102">
        <f t="shared" si="1"/>
        <v>0</v>
      </c>
      <c r="I30" s="126">
        <f t="shared" si="1"/>
        <v>34</v>
      </c>
      <c r="J30" s="102">
        <f t="shared" si="1"/>
        <v>0</v>
      </c>
      <c r="K30" s="126">
        <f t="shared" si="1"/>
        <v>0</v>
      </c>
      <c r="L30" s="102">
        <f t="shared" si="1"/>
        <v>0</v>
      </c>
      <c r="M30" s="126">
        <f t="shared" si="1"/>
        <v>16</v>
      </c>
      <c r="N30" s="102"/>
      <c r="O30" s="126">
        <f t="shared" si="1"/>
        <v>825</v>
      </c>
      <c r="P30" s="102"/>
      <c r="Q30" s="126">
        <f t="shared" si="1"/>
        <v>202527</v>
      </c>
      <c r="R30" s="102">
        <f t="shared" si="1"/>
        <v>0</v>
      </c>
      <c r="S30" s="126">
        <f t="shared" si="1"/>
        <v>271873</v>
      </c>
    </row>
    <row r="31" spans="2:23" s="87" customFormat="1" ht="18" customHeight="1">
      <c r="B31" s="82"/>
      <c r="C31" s="76"/>
      <c r="D31" s="76"/>
      <c r="E31" s="76"/>
      <c r="F31" s="76"/>
      <c r="G31" s="76"/>
      <c r="H31" s="76"/>
      <c r="I31" s="76"/>
      <c r="J31" s="76"/>
      <c r="K31" s="76"/>
      <c r="L31" s="76"/>
      <c r="M31" s="76"/>
      <c r="N31" s="76"/>
      <c r="O31" s="76"/>
      <c r="P31" s="76"/>
      <c r="Q31" s="119"/>
      <c r="R31" s="80"/>
      <c r="S31" s="119"/>
    </row>
    <row r="32" spans="2:23">
      <c r="B32" s="82"/>
      <c r="C32" s="111"/>
      <c r="D32" s="99"/>
      <c r="E32" s="111"/>
      <c r="F32" s="99"/>
      <c r="G32" s="101"/>
      <c r="H32" s="101"/>
      <c r="I32" s="101"/>
      <c r="J32" s="101"/>
      <c r="K32" s="101"/>
      <c r="L32" s="101"/>
      <c r="M32" s="101"/>
      <c r="N32" s="101"/>
      <c r="O32" s="101"/>
      <c r="P32" s="101"/>
      <c r="Q32" s="76"/>
      <c r="R32" s="76"/>
      <c r="S32" s="76"/>
      <c r="T32" s="128"/>
    </row>
    <row r="33" spans="2:21">
      <c r="B33" s="110"/>
      <c r="C33" s="111"/>
      <c r="D33" s="111"/>
      <c r="E33" s="111"/>
      <c r="F33" s="111"/>
      <c r="G33" s="100"/>
      <c r="H33" s="111"/>
      <c r="I33" s="101"/>
      <c r="J33" s="111"/>
      <c r="K33" s="111"/>
      <c r="L33" s="111"/>
      <c r="M33" s="111"/>
      <c r="N33" s="111"/>
      <c r="O33" s="111"/>
      <c r="P33" s="111"/>
      <c r="Q33" s="111"/>
      <c r="R33" s="111"/>
      <c r="S33" s="111"/>
      <c r="T33" s="129"/>
    </row>
    <row r="34" spans="2:21">
      <c r="B34" s="110" t="s">
        <v>113</v>
      </c>
      <c r="C34" s="8">
        <v>68209</v>
      </c>
      <c r="D34" s="8"/>
      <c r="E34" s="8">
        <v>68219</v>
      </c>
      <c r="F34" s="8"/>
      <c r="G34" s="8">
        <v>-11</v>
      </c>
      <c r="H34" s="8"/>
      <c r="I34" s="8">
        <v>34</v>
      </c>
      <c r="J34" s="8"/>
      <c r="K34" s="8">
        <v>170</v>
      </c>
      <c r="L34" s="8"/>
      <c r="M34" s="12">
        <v>0</v>
      </c>
      <c r="N34" s="8"/>
      <c r="O34" s="12">
        <v>0</v>
      </c>
      <c r="P34" s="8"/>
      <c r="Q34" s="8">
        <v>147055</v>
      </c>
      <c r="R34" s="130"/>
      <c r="S34" s="8">
        <f>SUM(E34:Q34)</f>
        <v>215467</v>
      </c>
      <c r="T34" s="8"/>
      <c r="U34" s="129"/>
    </row>
    <row r="35" spans="2:21">
      <c r="B35" s="110"/>
      <c r="C35" s="8"/>
      <c r="D35" s="8"/>
      <c r="E35" s="8"/>
      <c r="F35" s="8"/>
      <c r="G35" s="8"/>
      <c r="H35" s="8"/>
      <c r="I35" s="8"/>
      <c r="J35" s="8"/>
      <c r="K35" s="8"/>
      <c r="L35" s="8"/>
      <c r="M35" s="8"/>
      <c r="N35" s="8"/>
      <c r="O35" s="8"/>
      <c r="P35" s="8"/>
      <c r="Q35" s="8"/>
      <c r="R35" s="8"/>
      <c r="S35" s="8"/>
      <c r="T35" s="8"/>
      <c r="U35" s="129"/>
    </row>
    <row r="36" spans="2:21" ht="15.6">
      <c r="B36" s="77" t="s">
        <v>105</v>
      </c>
      <c r="C36" s="12">
        <v>0</v>
      </c>
      <c r="D36" s="12"/>
      <c r="E36" s="12">
        <v>0</v>
      </c>
      <c r="F36" s="12"/>
      <c r="G36" s="12">
        <v>0</v>
      </c>
      <c r="H36" s="12"/>
      <c r="I36" s="12">
        <v>0</v>
      </c>
      <c r="J36" s="12"/>
      <c r="K36" s="12">
        <v>0</v>
      </c>
      <c r="L36" s="12"/>
      <c r="M36" s="12">
        <v>0</v>
      </c>
      <c r="N36" s="12"/>
      <c r="O36" s="12">
        <v>0</v>
      </c>
      <c r="P36" s="12"/>
      <c r="Q36" s="12">
        <v>30348</v>
      </c>
      <c r="R36" s="131"/>
      <c r="S36" s="12">
        <f>SUM(E36:Q36)</f>
        <v>30348</v>
      </c>
      <c r="T36" s="8"/>
      <c r="U36" s="129"/>
    </row>
    <row r="37" spans="2:21" ht="15.6">
      <c r="B37" s="77" t="s">
        <v>106</v>
      </c>
      <c r="C37" s="12"/>
      <c r="D37" s="12"/>
      <c r="E37" s="12"/>
      <c r="F37" s="12"/>
      <c r="G37" s="12"/>
      <c r="H37" s="12"/>
      <c r="I37" s="12"/>
      <c r="J37" s="12"/>
      <c r="K37" s="12"/>
      <c r="L37" s="12"/>
      <c r="M37" s="12"/>
      <c r="N37" s="12"/>
      <c r="O37" s="12"/>
      <c r="P37" s="12"/>
      <c r="Q37" s="12"/>
      <c r="R37" s="131"/>
      <c r="S37" s="12"/>
      <c r="T37" s="8"/>
      <c r="U37" s="129"/>
    </row>
    <row r="38" spans="2:21">
      <c r="B38" s="110"/>
      <c r="C38" s="12"/>
      <c r="D38" s="12"/>
      <c r="E38" s="12"/>
      <c r="F38" s="12"/>
      <c r="G38" s="12"/>
      <c r="H38" s="12"/>
      <c r="I38" s="12"/>
      <c r="J38" s="12"/>
      <c r="K38" s="12"/>
      <c r="L38" s="12"/>
      <c r="M38" s="12"/>
      <c r="N38" s="12"/>
      <c r="O38" s="12"/>
      <c r="P38" s="12"/>
      <c r="Q38" s="12"/>
      <c r="R38" s="131"/>
      <c r="S38" s="12"/>
      <c r="T38" s="8"/>
      <c r="U38" s="129"/>
    </row>
    <row r="39" spans="2:21">
      <c r="B39" s="82" t="s">
        <v>108</v>
      </c>
      <c r="C39" s="12"/>
      <c r="D39" s="12"/>
      <c r="E39" s="12"/>
      <c r="F39" s="12"/>
      <c r="G39" s="12"/>
      <c r="H39" s="12"/>
      <c r="I39" s="12"/>
      <c r="J39" s="12"/>
      <c r="K39" s="12"/>
      <c r="L39" s="12"/>
      <c r="M39" s="12"/>
      <c r="N39" s="12"/>
      <c r="P39" s="12"/>
      <c r="Q39" s="12"/>
      <c r="R39" s="12"/>
      <c r="S39" s="12"/>
      <c r="T39" s="8"/>
      <c r="U39" s="129"/>
    </row>
    <row r="40" spans="2:21">
      <c r="B40" s="120" t="s">
        <v>109</v>
      </c>
      <c r="C40" s="12">
        <v>270</v>
      </c>
      <c r="D40" s="12"/>
      <c r="E40" s="12">
        <v>270</v>
      </c>
      <c r="F40" s="12"/>
      <c r="G40" s="12">
        <v>0</v>
      </c>
      <c r="H40" s="12"/>
      <c r="I40" s="12">
        <v>0</v>
      </c>
      <c r="J40" s="12"/>
      <c r="K40" s="12">
        <v>0</v>
      </c>
      <c r="L40" s="12"/>
      <c r="M40" s="12">
        <v>0</v>
      </c>
      <c r="N40" s="12"/>
      <c r="O40" s="12">
        <v>0</v>
      </c>
      <c r="P40" s="12"/>
      <c r="Q40" s="12">
        <v>0</v>
      </c>
      <c r="R40" s="12"/>
      <c r="S40" s="12">
        <f>SUM(E40:Q40)</f>
        <v>270</v>
      </c>
      <c r="T40" s="8"/>
      <c r="U40" s="129"/>
    </row>
    <row r="41" spans="2:21">
      <c r="B41" s="120" t="s">
        <v>114</v>
      </c>
      <c r="C41" s="12">
        <v>0</v>
      </c>
      <c r="D41" s="12"/>
      <c r="E41" s="12">
        <v>0</v>
      </c>
      <c r="F41" s="12"/>
      <c r="G41" s="12">
        <v>0</v>
      </c>
      <c r="H41" s="12"/>
      <c r="I41" s="12">
        <v>0</v>
      </c>
      <c r="J41" s="12"/>
      <c r="K41" s="12">
        <v>40</v>
      </c>
      <c r="L41" s="12"/>
      <c r="M41" s="12">
        <v>0</v>
      </c>
      <c r="N41" s="12"/>
      <c r="O41" s="12">
        <v>0</v>
      </c>
      <c r="P41" s="12"/>
      <c r="Q41" s="12">
        <v>0</v>
      </c>
      <c r="R41" s="12"/>
      <c r="S41" s="12">
        <f>SUM(E41:Q41)</f>
        <v>40</v>
      </c>
      <c r="T41" s="8"/>
      <c r="U41" s="129"/>
    </row>
    <row r="42" spans="2:21">
      <c r="B42" s="120" t="s">
        <v>115</v>
      </c>
      <c r="C42" s="12">
        <v>0</v>
      </c>
      <c r="D42" s="12"/>
      <c r="E42" s="12">
        <v>0</v>
      </c>
      <c r="F42" s="12"/>
      <c r="G42" s="12">
        <v>0</v>
      </c>
      <c r="H42" s="12"/>
      <c r="I42" s="12">
        <v>0</v>
      </c>
      <c r="J42" s="12"/>
      <c r="K42" s="12">
        <v>-210</v>
      </c>
      <c r="L42" s="12"/>
      <c r="M42" s="12">
        <v>0</v>
      </c>
      <c r="N42" s="12"/>
      <c r="O42" s="12">
        <v>0</v>
      </c>
      <c r="P42" s="12"/>
      <c r="Q42" s="12">
        <v>210</v>
      </c>
      <c r="R42" s="12"/>
      <c r="S42" s="12">
        <f>SUM(E42:Q42)</f>
        <v>0</v>
      </c>
      <c r="T42" s="8"/>
      <c r="U42" s="129"/>
    </row>
    <row r="43" spans="2:21">
      <c r="B43" s="120"/>
      <c r="C43" s="12"/>
      <c r="D43" s="12"/>
      <c r="E43" s="12"/>
      <c r="F43" s="12"/>
      <c r="G43" s="12"/>
      <c r="H43" s="12"/>
      <c r="I43" s="12"/>
      <c r="J43" s="12"/>
      <c r="K43" s="12"/>
      <c r="L43" s="12"/>
      <c r="M43" s="12"/>
      <c r="N43" s="12"/>
      <c r="O43" s="12"/>
      <c r="P43" s="12"/>
      <c r="Q43" s="12"/>
      <c r="R43" s="12"/>
      <c r="S43" s="12"/>
      <c r="T43" s="8"/>
      <c r="U43" s="129"/>
    </row>
    <row r="44" spans="2:21">
      <c r="B44" s="82" t="s">
        <v>116</v>
      </c>
      <c r="C44" s="12"/>
      <c r="D44" s="12"/>
      <c r="E44" s="12"/>
      <c r="F44" s="12"/>
      <c r="G44" s="12"/>
      <c r="H44" s="12"/>
      <c r="I44" s="12"/>
      <c r="J44" s="12"/>
      <c r="K44" s="12"/>
      <c r="L44" s="12"/>
      <c r="M44" s="12"/>
      <c r="N44" s="12"/>
      <c r="O44" s="12"/>
      <c r="P44" s="12"/>
      <c r="Q44" s="12"/>
      <c r="R44" s="12"/>
      <c r="S44" s="12"/>
      <c r="T44" s="8"/>
      <c r="U44" s="129"/>
    </row>
    <row r="45" spans="2:21">
      <c r="B45" s="82" t="s">
        <v>117</v>
      </c>
      <c r="C45" s="12">
        <v>0</v>
      </c>
      <c r="D45" s="12"/>
      <c r="E45" s="12">
        <v>0</v>
      </c>
      <c r="F45" s="12"/>
      <c r="G45" s="12">
        <v>0</v>
      </c>
      <c r="H45" s="12"/>
      <c r="I45" s="12">
        <v>0</v>
      </c>
      <c r="J45" s="12"/>
      <c r="K45" s="12">
        <v>0</v>
      </c>
      <c r="L45" s="12"/>
      <c r="M45" s="12">
        <v>16</v>
      </c>
      <c r="N45" s="12"/>
      <c r="O45" s="12">
        <v>0</v>
      </c>
      <c r="P45" s="12"/>
      <c r="Q45" s="12">
        <v>0</v>
      </c>
      <c r="R45" s="12"/>
      <c r="S45" s="12">
        <f>SUM(E45:Q45)</f>
        <v>16</v>
      </c>
      <c r="T45" s="8"/>
      <c r="U45" s="129"/>
    </row>
    <row r="46" spans="2:21">
      <c r="B46" s="120" t="s">
        <v>118</v>
      </c>
      <c r="C46" s="12"/>
      <c r="D46" s="12"/>
      <c r="E46" s="12"/>
      <c r="F46" s="12"/>
      <c r="G46" s="12"/>
      <c r="H46" s="12"/>
      <c r="I46" s="12"/>
      <c r="J46" s="12"/>
      <c r="K46" s="12"/>
      <c r="L46" s="12"/>
      <c r="M46" s="12"/>
      <c r="N46" s="12"/>
      <c r="O46" s="12"/>
      <c r="P46" s="12"/>
      <c r="Q46" s="12"/>
      <c r="R46" s="12"/>
      <c r="S46" s="12"/>
      <c r="T46" s="8"/>
      <c r="U46" s="129"/>
    </row>
    <row r="47" spans="2:21">
      <c r="B47" s="120"/>
      <c r="C47" s="12"/>
      <c r="D47" s="12"/>
      <c r="E47" s="12"/>
      <c r="F47" s="12"/>
      <c r="G47" s="12"/>
      <c r="H47" s="12"/>
      <c r="I47" s="12"/>
      <c r="J47" s="12"/>
      <c r="K47" s="12"/>
      <c r="L47" s="12"/>
      <c r="M47" s="12"/>
      <c r="N47" s="12"/>
      <c r="O47" s="12"/>
      <c r="P47" s="12"/>
      <c r="Q47" s="12"/>
      <c r="R47" s="12"/>
      <c r="S47" s="12"/>
      <c r="T47" s="8"/>
      <c r="U47" s="129"/>
    </row>
    <row r="48" spans="2:21">
      <c r="B48" s="82" t="s">
        <v>111</v>
      </c>
      <c r="C48" s="12">
        <v>0</v>
      </c>
      <c r="D48" s="12"/>
      <c r="E48" s="12">
        <v>0</v>
      </c>
      <c r="F48" s="12"/>
      <c r="G48" s="12">
        <v>0</v>
      </c>
      <c r="H48" s="12"/>
      <c r="I48" s="12">
        <v>0</v>
      </c>
      <c r="J48" s="12"/>
      <c r="K48" s="12">
        <v>0</v>
      </c>
      <c r="L48" s="12"/>
      <c r="M48" s="12">
        <v>0</v>
      </c>
      <c r="N48" s="12"/>
      <c r="O48" s="12">
        <v>0</v>
      </c>
      <c r="P48" s="12"/>
      <c r="Q48" s="12">
        <v>-4615</v>
      </c>
      <c r="R48" s="12"/>
      <c r="S48" s="12">
        <f>SUM(E48:Q48)</f>
        <v>-4615</v>
      </c>
      <c r="T48" s="8"/>
      <c r="U48" s="129"/>
    </row>
    <row r="49" spans="2:22">
      <c r="B49" s="124" t="s">
        <v>119</v>
      </c>
      <c r="C49" s="12"/>
      <c r="D49" s="12"/>
      <c r="E49" s="12"/>
      <c r="F49" s="12"/>
      <c r="G49" s="12"/>
      <c r="H49" s="12"/>
      <c r="I49" s="12"/>
      <c r="J49" s="12"/>
      <c r="K49" s="12"/>
      <c r="L49" s="12"/>
      <c r="M49" s="12"/>
      <c r="N49" s="12"/>
      <c r="O49" s="12"/>
      <c r="P49" s="12"/>
      <c r="Q49" s="12"/>
      <c r="R49" s="12"/>
      <c r="S49" s="12"/>
      <c r="T49" s="8"/>
      <c r="U49" s="129"/>
    </row>
    <row r="50" spans="2:22">
      <c r="B50" s="120"/>
      <c r="C50" s="12"/>
      <c r="D50" s="12"/>
      <c r="E50" s="12"/>
      <c r="F50" s="12"/>
      <c r="G50" s="12"/>
      <c r="H50" s="12"/>
      <c r="I50" s="12"/>
      <c r="J50" s="12"/>
      <c r="K50" s="12"/>
      <c r="L50" s="12"/>
      <c r="M50" s="12"/>
      <c r="N50" s="12"/>
      <c r="O50" s="12"/>
      <c r="P50" s="12"/>
      <c r="Q50" s="12"/>
      <c r="R50" s="12"/>
      <c r="S50" s="12"/>
      <c r="T50" s="8"/>
      <c r="U50" s="129"/>
    </row>
    <row r="51" spans="2:22">
      <c r="B51" s="82" t="s">
        <v>120</v>
      </c>
      <c r="C51" s="12">
        <v>-2</v>
      </c>
      <c r="D51" s="12"/>
      <c r="E51" s="12">
        <v>0</v>
      </c>
      <c r="F51" s="12"/>
      <c r="G51" s="12">
        <v>-4</v>
      </c>
      <c r="H51" s="12"/>
      <c r="I51" s="12">
        <v>0</v>
      </c>
      <c r="J51" s="12"/>
      <c r="K51" s="12">
        <v>0</v>
      </c>
      <c r="L51" s="12"/>
      <c r="M51" s="12">
        <v>0</v>
      </c>
      <c r="N51" s="12"/>
      <c r="O51" s="12">
        <v>0</v>
      </c>
      <c r="P51" s="12"/>
      <c r="Q51" s="12">
        <v>0</v>
      </c>
      <c r="R51" s="12"/>
      <c r="S51" s="12">
        <f>SUM(E51:Q51)</f>
        <v>-4</v>
      </c>
      <c r="T51" s="8"/>
      <c r="U51" s="129"/>
    </row>
    <row r="52" spans="2:22" ht="15.6" thickBot="1">
      <c r="C52" s="132"/>
      <c r="D52" s="133"/>
      <c r="E52" s="132"/>
      <c r="F52" s="111"/>
      <c r="G52" s="134"/>
      <c r="H52" s="111"/>
      <c r="I52" s="135"/>
      <c r="J52" s="111"/>
      <c r="K52" s="134"/>
      <c r="L52" s="99"/>
      <c r="M52" s="134"/>
      <c r="N52" s="99"/>
      <c r="O52" s="134"/>
      <c r="P52" s="99"/>
      <c r="Q52" s="134"/>
      <c r="R52" s="99"/>
      <c r="S52" s="134"/>
      <c r="T52" s="87"/>
      <c r="U52" s="87"/>
      <c r="V52" s="87"/>
    </row>
    <row r="53" spans="2:22">
      <c r="B53" s="110"/>
      <c r="C53" s="101"/>
      <c r="D53" s="101"/>
      <c r="E53" s="101"/>
      <c r="F53" s="101"/>
      <c r="G53" s="101"/>
      <c r="H53" s="101"/>
      <c r="I53" s="101"/>
      <c r="J53" s="101"/>
      <c r="K53" s="101"/>
      <c r="L53" s="99"/>
      <c r="M53" s="101"/>
      <c r="N53" s="99"/>
      <c r="O53" s="101"/>
      <c r="P53" s="99"/>
      <c r="Q53" s="111"/>
      <c r="R53" s="111"/>
      <c r="S53" s="111"/>
      <c r="T53" s="8"/>
      <c r="U53" s="129"/>
    </row>
    <row r="54" spans="2:22" ht="15.6" thickBot="1">
      <c r="B54" s="82" t="s">
        <v>121</v>
      </c>
      <c r="C54" s="126">
        <f>SUM(C34:C52)</f>
        <v>68477</v>
      </c>
      <c r="D54" s="101"/>
      <c r="E54" s="126">
        <f>SUM(E34:E52)</f>
        <v>68489</v>
      </c>
      <c r="F54" s="101"/>
      <c r="G54" s="126">
        <f>SUM(G34:G52)</f>
        <v>-15</v>
      </c>
      <c r="H54" s="101"/>
      <c r="I54" s="126">
        <f>SUM(I34:I52)</f>
        <v>34</v>
      </c>
      <c r="J54" s="101"/>
      <c r="K54" s="126">
        <f>SUM(K34:K52)</f>
        <v>0</v>
      </c>
      <c r="L54" s="99"/>
      <c r="M54" s="126">
        <f>SUM(M34:M52)</f>
        <v>16</v>
      </c>
      <c r="N54" s="99"/>
      <c r="O54" s="126">
        <f>SUM(O34:O52)</f>
        <v>0</v>
      </c>
      <c r="P54" s="99"/>
      <c r="Q54" s="126">
        <f>SUM(Q34:Q52)</f>
        <v>172998</v>
      </c>
      <c r="R54" s="126"/>
      <c r="S54" s="126">
        <f>SUM(S34:S52)</f>
        <v>241522</v>
      </c>
      <c r="T54" s="8"/>
      <c r="U54" s="129"/>
    </row>
    <row r="55" spans="2:22">
      <c r="B55" s="136"/>
      <c r="C55" s="8"/>
      <c r="D55" s="8"/>
      <c r="E55" s="8"/>
      <c r="F55" s="8"/>
      <c r="G55" s="8"/>
      <c r="H55" s="8"/>
      <c r="I55" s="8"/>
      <c r="J55" s="8"/>
      <c r="K55" s="8"/>
      <c r="L55" s="8"/>
      <c r="M55" s="8"/>
      <c r="N55" s="8"/>
      <c r="O55" s="8"/>
      <c r="P55" s="8"/>
      <c r="Q55" s="8"/>
      <c r="R55" s="8"/>
      <c r="S55" s="8"/>
      <c r="T55" s="8"/>
      <c r="U55" s="129"/>
    </row>
    <row r="56" spans="2:22">
      <c r="D56" s="137"/>
      <c r="E56" s="137"/>
      <c r="F56" s="137"/>
      <c r="G56" s="137"/>
      <c r="H56" s="137"/>
      <c r="I56" s="137"/>
      <c r="J56" s="137"/>
      <c r="K56" s="137"/>
      <c r="L56" s="137"/>
      <c r="M56" s="137"/>
      <c r="N56" s="137"/>
      <c r="O56" s="137"/>
      <c r="P56" s="137"/>
      <c r="Q56" s="137"/>
      <c r="R56" s="137"/>
      <c r="S56" s="137"/>
    </row>
    <row r="57" spans="2:22">
      <c r="B57" s="138" t="s">
        <v>122</v>
      </c>
      <c r="D57" s="137"/>
      <c r="E57" s="137"/>
      <c r="F57" s="137"/>
      <c r="G57" s="137"/>
      <c r="H57" s="137"/>
      <c r="I57" s="137"/>
      <c r="J57" s="137"/>
      <c r="K57" s="137"/>
      <c r="L57" s="137"/>
      <c r="M57" s="137"/>
      <c r="N57" s="137"/>
      <c r="O57" s="137"/>
      <c r="P57" s="137"/>
      <c r="Q57" s="137"/>
      <c r="R57" s="137"/>
      <c r="S57" s="137"/>
    </row>
    <row r="58" spans="2:22">
      <c r="B58" s="138" t="s">
        <v>123</v>
      </c>
      <c r="D58" s="137"/>
      <c r="E58" s="137"/>
      <c r="F58" s="137"/>
      <c r="G58" s="137"/>
      <c r="H58" s="137"/>
      <c r="I58" s="137"/>
      <c r="J58" s="137"/>
      <c r="K58" s="137"/>
      <c r="L58" s="137"/>
      <c r="M58" s="137"/>
      <c r="N58" s="137"/>
      <c r="O58" s="137"/>
      <c r="P58" s="137"/>
      <c r="Q58" s="137"/>
      <c r="R58" s="137"/>
      <c r="S58" s="137"/>
    </row>
    <row r="59" spans="2:22">
      <c r="B59" s="129" t="s">
        <v>124</v>
      </c>
      <c r="D59" s="137"/>
      <c r="E59" s="137"/>
      <c r="F59" s="137"/>
      <c r="G59" s="137"/>
      <c r="H59" s="137"/>
      <c r="I59" s="137"/>
      <c r="J59" s="137"/>
      <c r="K59" s="137"/>
      <c r="L59" s="137"/>
      <c r="M59" s="137"/>
      <c r="N59" s="137"/>
      <c r="O59" s="137"/>
      <c r="P59" s="137"/>
      <c r="Q59" s="137"/>
      <c r="R59" s="137"/>
      <c r="S59" s="137"/>
    </row>
    <row r="60" spans="2:22">
      <c r="D60" s="137"/>
      <c r="E60" s="137"/>
      <c r="F60" s="137"/>
      <c r="G60" s="137"/>
      <c r="H60" s="137"/>
      <c r="I60" s="137"/>
      <c r="J60" s="137"/>
      <c r="K60" s="137"/>
      <c r="L60" s="137"/>
      <c r="M60" s="137"/>
      <c r="N60" s="137"/>
      <c r="O60" s="137"/>
      <c r="P60" s="137"/>
      <c r="Q60" s="137"/>
      <c r="R60" s="137"/>
      <c r="S60" s="137"/>
    </row>
    <row r="61" spans="2:22">
      <c r="D61" s="137"/>
      <c r="E61" s="137"/>
      <c r="F61" s="137"/>
      <c r="G61" s="137"/>
      <c r="H61" s="137"/>
      <c r="I61" s="137"/>
      <c r="J61" s="137"/>
      <c r="K61" s="137"/>
      <c r="L61" s="137"/>
      <c r="M61" s="137"/>
      <c r="N61" s="137"/>
      <c r="O61" s="137"/>
      <c r="P61" s="137"/>
      <c r="Q61" s="137"/>
      <c r="R61" s="137"/>
      <c r="S61" s="137"/>
    </row>
  </sheetData>
  <mergeCells count="3">
    <mergeCell ref="C5:E7"/>
    <mergeCell ref="O6:O8"/>
    <mergeCell ref="K7:K8"/>
  </mergeCells>
  <pageMargins left="0.27559055118110237" right="0.23622047244094491" top="0.31496062992125984" bottom="0.19685039370078741" header="0.23622047244094491" footer="0.39370078740157483"/>
  <pageSetup paperSize="9" scale="60" orientation="portrait" r:id="rId1"/>
  <headerFooter alignWithMargins="0"/>
  <rowBreaks count="1" manualBreakCount="1">
    <brk id="31" min="1" max="18"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71"/>
  <sheetViews>
    <sheetView tabSelected="1" view="pageBreakPreview" topLeftCell="A19" zoomScale="60" zoomScaleNormal="100" workbookViewId="0">
      <selection activeCell="A36" sqref="A36"/>
    </sheetView>
  </sheetViews>
  <sheetFormatPr defaultRowHeight="13.2"/>
  <cols>
    <col min="1" max="1" width="47.88671875" customWidth="1"/>
    <col min="2" max="2" width="15.5546875" customWidth="1"/>
    <col min="3" max="3" width="1.5546875" customWidth="1"/>
    <col min="4" max="4" width="15.6640625" customWidth="1"/>
    <col min="5" max="5" width="2.109375" customWidth="1"/>
    <col min="6" max="6" width="13.5546875" customWidth="1"/>
    <col min="7" max="7" width="2.33203125" customWidth="1"/>
    <col min="8" max="8" width="12.88671875" customWidth="1"/>
    <col min="9" max="9" width="8.44140625" customWidth="1"/>
  </cols>
  <sheetData>
    <row r="1" spans="1:9" ht="15.6">
      <c r="A1" s="40" t="s">
        <v>0</v>
      </c>
      <c r="B1" s="2"/>
      <c r="C1" s="2"/>
      <c r="D1" s="2"/>
      <c r="E1" s="2"/>
      <c r="F1" s="2"/>
      <c r="G1" s="2"/>
      <c r="H1" s="2"/>
      <c r="I1" s="18"/>
    </row>
    <row r="2" spans="1:9" ht="15.6">
      <c r="A2" s="1"/>
      <c r="B2" s="2"/>
      <c r="C2" s="2"/>
      <c r="D2" s="2"/>
      <c r="E2" s="2"/>
      <c r="F2" s="2"/>
      <c r="G2" s="2"/>
      <c r="H2" s="2"/>
      <c r="I2" s="18"/>
    </row>
    <row r="3" spans="1:9" ht="15.6">
      <c r="A3" s="1" t="s">
        <v>73</v>
      </c>
      <c r="B3" s="2"/>
      <c r="C3" s="2"/>
      <c r="D3" s="2"/>
      <c r="E3" s="1"/>
      <c r="F3" s="2"/>
      <c r="G3" s="2"/>
      <c r="H3" s="2"/>
      <c r="I3" s="18"/>
    </row>
    <row r="4" spans="1:9" ht="15.6">
      <c r="A4" s="1"/>
      <c r="B4" s="2"/>
      <c r="C4" s="2"/>
      <c r="D4" s="2"/>
      <c r="E4" s="1"/>
      <c r="F4" s="2"/>
      <c r="G4" s="2"/>
      <c r="H4" s="2"/>
      <c r="I4" s="18"/>
    </row>
    <row r="5" spans="1:9" ht="15.6">
      <c r="A5" s="1"/>
      <c r="B5" s="2"/>
      <c r="C5" s="2"/>
      <c r="D5" s="2"/>
      <c r="E5" s="1"/>
      <c r="F5" s="2"/>
      <c r="G5" s="2"/>
      <c r="H5" s="2"/>
      <c r="I5" s="18"/>
    </row>
    <row r="6" spans="1:9" ht="15.6">
      <c r="A6" s="2"/>
      <c r="B6" s="42">
        <v>2010</v>
      </c>
      <c r="C6" s="1"/>
      <c r="D6" s="42">
        <v>2009</v>
      </c>
      <c r="E6" s="1"/>
      <c r="F6" s="42">
        <v>2010</v>
      </c>
      <c r="G6" s="1"/>
      <c r="H6" s="42">
        <v>2009</v>
      </c>
      <c r="I6" s="18"/>
    </row>
    <row r="7" spans="1:9" ht="15.6">
      <c r="A7" s="1"/>
      <c r="B7" s="42" t="s">
        <v>41</v>
      </c>
      <c r="C7" s="1"/>
      <c r="D7" s="42" t="s">
        <v>41</v>
      </c>
      <c r="E7" s="1"/>
      <c r="F7" s="42" t="s">
        <v>74</v>
      </c>
      <c r="G7" s="42"/>
      <c r="H7" s="42" t="s">
        <v>74</v>
      </c>
      <c r="I7" s="18"/>
    </row>
    <row r="8" spans="1:9" ht="15.6">
      <c r="A8" s="1"/>
      <c r="B8" s="42" t="s">
        <v>43</v>
      </c>
      <c r="C8" s="1"/>
      <c r="D8" s="42" t="s">
        <v>43</v>
      </c>
      <c r="E8" s="1"/>
      <c r="F8" s="42" t="s">
        <v>44</v>
      </c>
      <c r="G8" s="1"/>
      <c r="H8" s="42" t="s">
        <v>44</v>
      </c>
      <c r="I8" s="18"/>
    </row>
    <row r="9" spans="1:9" ht="15.6">
      <c r="A9" s="1"/>
      <c r="B9" s="44" t="s">
        <v>45</v>
      </c>
      <c r="C9" s="44"/>
      <c r="D9" s="44" t="s">
        <v>45</v>
      </c>
      <c r="E9" s="1"/>
      <c r="F9" s="44" t="s">
        <v>45</v>
      </c>
      <c r="G9" s="44"/>
      <c r="H9" s="44" t="s">
        <v>45</v>
      </c>
      <c r="I9" s="18"/>
    </row>
    <row r="10" spans="1:9" ht="15.6">
      <c r="A10" s="1"/>
      <c r="B10" s="42" t="s">
        <v>7</v>
      </c>
      <c r="C10" s="42"/>
      <c r="D10" s="42" t="s">
        <v>7</v>
      </c>
      <c r="E10" s="1"/>
      <c r="F10" s="42" t="s">
        <v>7</v>
      </c>
      <c r="G10" s="1"/>
      <c r="H10" s="42" t="s">
        <v>7</v>
      </c>
      <c r="I10" s="18"/>
    </row>
    <row r="11" spans="1:9" ht="17.25" customHeight="1">
      <c r="A11" s="18"/>
      <c r="B11" s="18"/>
      <c r="C11" s="18"/>
      <c r="D11" s="18"/>
      <c r="E11" s="18"/>
      <c r="F11" s="18"/>
      <c r="G11" s="18"/>
      <c r="H11" s="18"/>
      <c r="I11" s="18"/>
    </row>
    <row r="12" spans="1:9" ht="19.5" customHeight="1">
      <c r="A12" s="64" t="s">
        <v>62</v>
      </c>
      <c r="B12" s="65">
        <v>11768</v>
      </c>
      <c r="C12" s="65"/>
      <c r="D12" s="65">
        <v>9251</v>
      </c>
      <c r="E12" s="65"/>
      <c r="F12" s="65">
        <v>37233</v>
      </c>
      <c r="G12" s="65"/>
      <c r="H12" s="65">
        <v>30348</v>
      </c>
      <c r="I12" s="65"/>
    </row>
    <row r="13" spans="1:9" ht="17.25" customHeight="1">
      <c r="A13" s="18"/>
      <c r="B13" s="65"/>
      <c r="C13" s="65"/>
      <c r="D13" s="65"/>
      <c r="E13" s="65"/>
      <c r="F13" s="65"/>
      <c r="G13" s="65"/>
      <c r="H13" s="65"/>
      <c r="I13" s="65"/>
    </row>
    <row r="14" spans="1:9" ht="15.6">
      <c r="A14" s="1" t="s">
        <v>75</v>
      </c>
      <c r="B14" s="65"/>
      <c r="C14" s="65"/>
      <c r="D14" s="65"/>
      <c r="E14" s="65"/>
      <c r="F14" s="65"/>
      <c r="G14" s="65"/>
      <c r="H14" s="65"/>
      <c r="I14" s="65"/>
    </row>
    <row r="15" spans="1:9" ht="15">
      <c r="A15" s="2" t="s">
        <v>76</v>
      </c>
      <c r="B15" s="65"/>
      <c r="C15" s="65"/>
      <c r="D15" s="65"/>
      <c r="E15" s="65"/>
      <c r="F15" s="65"/>
      <c r="G15" s="65"/>
      <c r="H15" s="65"/>
      <c r="I15" s="65"/>
    </row>
    <row r="16" spans="1:9" ht="15">
      <c r="A16" s="66" t="s">
        <v>77</v>
      </c>
      <c r="B16" s="65">
        <v>527</v>
      </c>
      <c r="C16" s="65"/>
      <c r="D16" s="65">
        <v>0</v>
      </c>
      <c r="E16" s="65"/>
      <c r="F16" s="65">
        <v>369</v>
      </c>
      <c r="G16" s="65"/>
      <c r="H16" s="65">
        <v>0</v>
      </c>
      <c r="I16" s="65"/>
    </row>
    <row r="17" spans="1:9" ht="15">
      <c r="A17" s="66" t="s">
        <v>78</v>
      </c>
      <c r="B17" s="65">
        <v>0</v>
      </c>
      <c r="C17" s="65"/>
      <c r="D17" s="65">
        <v>0</v>
      </c>
      <c r="E17" s="65"/>
      <c r="F17" s="65">
        <v>45</v>
      </c>
      <c r="G17" s="65"/>
      <c r="H17" s="65">
        <v>0</v>
      </c>
      <c r="I17" s="65"/>
    </row>
    <row r="18" spans="1:9" ht="15">
      <c r="A18" s="2" t="s">
        <v>79</v>
      </c>
      <c r="B18" s="65">
        <v>0</v>
      </c>
      <c r="C18" s="65"/>
      <c r="D18" s="65">
        <v>0</v>
      </c>
      <c r="E18" s="65"/>
      <c r="F18" s="65">
        <v>0</v>
      </c>
      <c r="G18" s="65"/>
      <c r="H18" s="65"/>
      <c r="I18" s="65"/>
    </row>
    <row r="19" spans="1:9" ht="15.6">
      <c r="A19" s="1" t="s">
        <v>80</v>
      </c>
      <c r="B19" s="67"/>
      <c r="C19" s="67"/>
      <c r="D19" s="67"/>
      <c r="E19" s="67"/>
      <c r="F19" s="67"/>
      <c r="G19" s="67"/>
      <c r="H19" s="67"/>
      <c r="I19" s="65"/>
    </row>
    <row r="20" spans="1:9" ht="15.6">
      <c r="A20" s="1" t="s">
        <v>81</v>
      </c>
      <c r="B20" s="23">
        <f>SUM(B15:B18)</f>
        <v>527</v>
      </c>
      <c r="C20" s="65"/>
      <c r="D20" s="23">
        <f>SUM(D15:D18)</f>
        <v>0</v>
      </c>
      <c r="E20" s="65"/>
      <c r="F20" s="23">
        <f>SUM(F15:F18)</f>
        <v>414</v>
      </c>
      <c r="G20" s="65"/>
      <c r="H20" s="23">
        <f>SUM(H15:H18)</f>
        <v>0</v>
      </c>
      <c r="I20" s="65"/>
    </row>
    <row r="21" spans="1:9" ht="15">
      <c r="A21" s="2"/>
      <c r="B21" s="65"/>
      <c r="C21" s="65"/>
      <c r="D21" s="65"/>
      <c r="E21" s="65"/>
      <c r="F21" s="65"/>
      <c r="G21" s="65"/>
      <c r="H21" s="65"/>
      <c r="I21" s="65"/>
    </row>
    <row r="22" spans="1:9" ht="16.2" thickBot="1">
      <c r="A22" s="1" t="s">
        <v>82</v>
      </c>
      <c r="B22" s="68">
        <f>+B20+B12</f>
        <v>12295</v>
      </c>
      <c r="C22" s="65"/>
      <c r="D22" s="68">
        <f>+D20+D12</f>
        <v>9251</v>
      </c>
      <c r="E22" s="65"/>
      <c r="F22" s="68">
        <f>+F20+F12</f>
        <v>37647</v>
      </c>
      <c r="G22" s="65"/>
      <c r="H22" s="68">
        <f>+H20+H12</f>
        <v>30348</v>
      </c>
      <c r="I22" s="65"/>
    </row>
    <row r="23" spans="1:9" ht="16.2" thickTop="1">
      <c r="A23" s="1"/>
      <c r="B23" s="65"/>
      <c r="C23" s="65"/>
      <c r="D23" s="65"/>
      <c r="E23" s="65"/>
      <c r="F23" s="65"/>
      <c r="G23" s="65"/>
      <c r="H23" s="65"/>
      <c r="I23" s="65"/>
    </row>
    <row r="24" spans="1:9" ht="15.75" customHeight="1">
      <c r="A24" s="18"/>
      <c r="B24" s="65"/>
      <c r="C24" s="65"/>
      <c r="D24" s="65"/>
      <c r="E24" s="65"/>
      <c r="F24" s="65"/>
      <c r="G24" s="65"/>
      <c r="H24" s="65"/>
      <c r="I24" s="65"/>
    </row>
    <row r="25" spans="1:9" ht="18" customHeight="1">
      <c r="A25" s="64" t="s">
        <v>83</v>
      </c>
      <c r="B25" s="65"/>
      <c r="C25" s="65"/>
      <c r="D25" s="65"/>
      <c r="E25" s="65"/>
      <c r="F25" s="65"/>
      <c r="G25" s="65"/>
      <c r="H25" s="65"/>
      <c r="I25" s="65"/>
    </row>
    <row r="26" spans="1:9" ht="16.5" customHeight="1">
      <c r="A26" s="69" t="s">
        <v>84</v>
      </c>
      <c r="B26" s="65">
        <f>+B22</f>
        <v>12295</v>
      </c>
      <c r="C26" s="65"/>
      <c r="D26" s="65">
        <f>+D22</f>
        <v>9251</v>
      </c>
      <c r="E26" s="65"/>
      <c r="F26" s="65">
        <f>+F22</f>
        <v>37647</v>
      </c>
      <c r="G26" s="65"/>
      <c r="H26" s="65">
        <f>+H22</f>
        <v>30348</v>
      </c>
      <c r="I26" s="65"/>
    </row>
    <row r="27" spans="1:9" ht="16.5" customHeight="1">
      <c r="A27" s="69" t="s">
        <v>65</v>
      </c>
      <c r="B27" s="65">
        <v>0</v>
      </c>
      <c r="C27" s="65"/>
      <c r="D27" s="65">
        <v>0</v>
      </c>
      <c r="E27" s="65"/>
      <c r="F27" s="65">
        <v>0</v>
      </c>
      <c r="G27" s="65"/>
      <c r="H27" s="65">
        <v>0</v>
      </c>
      <c r="I27" s="65"/>
    </row>
    <row r="28" spans="1:9" ht="16.5" customHeight="1">
      <c r="A28" s="18"/>
      <c r="B28" s="65"/>
      <c r="C28" s="65"/>
      <c r="D28" s="65"/>
      <c r="E28" s="65"/>
      <c r="F28" s="65"/>
      <c r="G28" s="65"/>
      <c r="H28" s="65"/>
      <c r="I28" s="65"/>
    </row>
    <row r="29" spans="1:9" ht="15.75" customHeight="1" thickBot="1">
      <c r="A29" s="18"/>
      <c r="B29" s="70">
        <f>SUM(B26:B28)</f>
        <v>12295</v>
      </c>
      <c r="C29" s="65"/>
      <c r="D29" s="70">
        <f>SUM(D26:D28)</f>
        <v>9251</v>
      </c>
      <c r="E29" s="65"/>
      <c r="F29" s="70">
        <f>SUM(F26:F28)</f>
        <v>37647</v>
      </c>
      <c r="G29" s="65"/>
      <c r="H29" s="70">
        <f>SUM(H26:H28)</f>
        <v>30348</v>
      </c>
      <c r="I29" s="65"/>
    </row>
    <row r="30" spans="1:9" ht="18.75" customHeight="1" thickTop="1">
      <c r="A30" s="18"/>
      <c r="B30" s="65"/>
      <c r="C30" s="65"/>
      <c r="D30" s="65"/>
      <c r="E30" s="65"/>
      <c r="F30" s="65"/>
      <c r="G30" s="65"/>
      <c r="H30" s="65"/>
      <c r="I30" s="65"/>
    </row>
    <row r="31" spans="1:9" ht="17.25" customHeight="1">
      <c r="A31" s="18"/>
      <c r="B31" s="65"/>
      <c r="C31" s="65"/>
      <c r="D31" s="65"/>
      <c r="E31" s="65"/>
      <c r="F31" s="65"/>
      <c r="G31" s="65"/>
      <c r="H31" s="65"/>
      <c r="I31" s="65"/>
    </row>
    <row r="32" spans="1:9" ht="18.75" customHeight="1">
      <c r="A32" s="18"/>
      <c r="B32" s="65"/>
      <c r="C32" s="65"/>
      <c r="D32" s="65"/>
      <c r="E32" s="65"/>
      <c r="F32" s="65"/>
      <c r="G32" s="65"/>
      <c r="H32" s="65"/>
      <c r="I32" s="65"/>
    </row>
    <row r="33" spans="1:9" ht="18.75" customHeight="1">
      <c r="A33" s="18"/>
      <c r="B33" s="65"/>
      <c r="C33" s="65"/>
      <c r="D33" s="65"/>
      <c r="E33" s="65"/>
      <c r="F33" s="65"/>
      <c r="G33" s="65"/>
      <c r="H33" s="65"/>
      <c r="I33" s="65"/>
    </row>
    <row r="34" spans="1:9" ht="19.5" customHeight="1">
      <c r="A34" s="18"/>
      <c r="B34" s="65"/>
      <c r="C34" s="65"/>
      <c r="D34" s="65"/>
      <c r="E34" s="65"/>
      <c r="F34" s="65"/>
      <c r="G34" s="65"/>
      <c r="H34" s="65"/>
      <c r="I34" s="65"/>
    </row>
    <row r="35" spans="1:9" ht="19.5" customHeight="1">
      <c r="A35" s="18"/>
      <c r="B35" s="65"/>
      <c r="C35" s="65"/>
      <c r="D35" s="65"/>
      <c r="E35" s="65"/>
      <c r="F35" s="65"/>
      <c r="G35" s="65"/>
      <c r="H35" s="65"/>
      <c r="I35" s="65"/>
    </row>
    <row r="36" spans="1:9" ht="19.5" customHeight="1">
      <c r="A36" s="18"/>
      <c r="B36" s="65"/>
      <c r="C36" s="65"/>
      <c r="D36" s="65"/>
      <c r="E36" s="65"/>
      <c r="F36" s="65"/>
      <c r="G36" s="65"/>
      <c r="H36" s="65"/>
      <c r="I36" s="65"/>
    </row>
    <row r="37" spans="1:9" ht="18.75" customHeight="1">
      <c r="A37" s="18"/>
      <c r="B37" s="65"/>
      <c r="C37" s="65"/>
      <c r="D37" s="65"/>
      <c r="E37" s="65"/>
      <c r="F37" s="65"/>
      <c r="G37" s="65"/>
      <c r="H37" s="65"/>
      <c r="I37" s="65"/>
    </row>
    <row r="38" spans="1:9" ht="15">
      <c r="A38" s="18"/>
      <c r="B38" s="65"/>
      <c r="C38" s="65"/>
      <c r="D38" s="65"/>
      <c r="E38" s="65"/>
      <c r="F38" s="65"/>
      <c r="G38" s="65"/>
      <c r="H38" s="65"/>
      <c r="I38" s="65"/>
    </row>
    <row r="39" spans="1:9" ht="15">
      <c r="A39" s="18"/>
      <c r="B39" s="65"/>
      <c r="C39" s="65"/>
      <c r="D39" s="65"/>
      <c r="E39" s="65"/>
      <c r="F39" s="65"/>
      <c r="G39" s="65"/>
      <c r="H39" s="65"/>
      <c r="I39" s="65"/>
    </row>
    <row r="40" spans="1:9" ht="15">
      <c r="A40" s="18"/>
      <c r="B40" s="65"/>
      <c r="C40" s="65"/>
      <c r="D40" s="65"/>
      <c r="E40" s="65"/>
      <c r="F40" s="65"/>
      <c r="G40" s="65"/>
      <c r="H40" s="65"/>
      <c r="I40" s="65"/>
    </row>
    <row r="41" spans="1:9">
      <c r="A41" s="71"/>
      <c r="B41" s="72"/>
      <c r="C41" s="72"/>
      <c r="D41" s="72"/>
      <c r="E41" s="72"/>
      <c r="F41" s="72"/>
      <c r="G41" s="72"/>
      <c r="H41" s="72"/>
      <c r="I41" s="72"/>
    </row>
    <row r="42" spans="1:9">
      <c r="A42" s="71"/>
      <c r="B42" s="72"/>
      <c r="C42" s="72"/>
      <c r="D42" s="72"/>
      <c r="E42" s="72"/>
      <c r="F42" s="72"/>
      <c r="G42" s="72"/>
      <c r="H42" s="72"/>
      <c r="I42" s="72"/>
    </row>
    <row r="43" spans="1:9" ht="15.6">
      <c r="A43" s="46" t="s">
        <v>85</v>
      </c>
      <c r="B43" s="72"/>
      <c r="C43" s="72"/>
      <c r="D43" s="72"/>
      <c r="E43" s="72"/>
      <c r="F43" s="72"/>
      <c r="G43" s="72"/>
      <c r="H43" s="72"/>
      <c r="I43" s="72"/>
    </row>
    <row r="44" spans="1:9" ht="15.6">
      <c r="A44" s="46" t="s">
        <v>86</v>
      </c>
      <c r="B44" s="72"/>
      <c r="C44" s="72"/>
      <c r="D44" s="72"/>
      <c r="E44" s="72"/>
      <c r="F44" s="72"/>
      <c r="G44" s="72"/>
      <c r="H44" s="72"/>
      <c r="I44" s="72"/>
    </row>
    <row r="45" spans="1:9" ht="15.6">
      <c r="A45" s="1" t="s">
        <v>87</v>
      </c>
      <c r="B45" s="72"/>
      <c r="C45" s="72"/>
      <c r="D45" s="72"/>
      <c r="E45" s="72"/>
      <c r="F45" s="72"/>
      <c r="G45" s="72"/>
      <c r="H45" s="72"/>
      <c r="I45" s="72"/>
    </row>
    <row r="46" spans="1:9">
      <c r="B46" s="72"/>
      <c r="C46" s="72"/>
      <c r="D46" s="72"/>
      <c r="E46" s="72"/>
      <c r="F46" s="72"/>
      <c r="G46" s="72"/>
      <c r="H46" s="72"/>
      <c r="I46" s="72"/>
    </row>
    <row r="47" spans="1:9">
      <c r="B47" s="72"/>
      <c r="C47" s="72"/>
      <c r="D47" s="72"/>
      <c r="E47" s="72"/>
      <c r="F47" s="72"/>
      <c r="G47" s="72"/>
      <c r="H47" s="72"/>
      <c r="I47" s="72"/>
    </row>
    <row r="48" spans="1:9">
      <c r="B48" s="72"/>
      <c r="C48" s="72"/>
      <c r="D48" s="72"/>
      <c r="E48" s="72"/>
      <c r="F48" s="72"/>
      <c r="G48" s="72"/>
      <c r="H48" s="72"/>
      <c r="I48" s="72"/>
    </row>
    <row r="49" spans="2:9">
      <c r="B49" s="72"/>
      <c r="C49" s="72"/>
      <c r="D49" s="72"/>
      <c r="E49" s="72"/>
      <c r="F49" s="72"/>
      <c r="G49" s="72"/>
      <c r="H49" s="72"/>
      <c r="I49" s="72"/>
    </row>
    <row r="50" spans="2:9">
      <c r="B50" s="72"/>
      <c r="C50" s="72"/>
      <c r="D50" s="72"/>
      <c r="E50" s="72"/>
      <c r="F50" s="72"/>
      <c r="G50" s="72"/>
      <c r="H50" s="72"/>
      <c r="I50" s="72"/>
    </row>
    <row r="51" spans="2:9">
      <c r="B51" s="72"/>
      <c r="C51" s="72"/>
      <c r="D51" s="72"/>
      <c r="E51" s="72"/>
      <c r="F51" s="72"/>
      <c r="G51" s="72"/>
      <c r="H51" s="72"/>
      <c r="I51" s="72"/>
    </row>
    <row r="52" spans="2:9">
      <c r="B52" s="72"/>
      <c r="C52" s="72"/>
      <c r="D52" s="72"/>
      <c r="E52" s="72"/>
      <c r="F52" s="72"/>
      <c r="G52" s="72"/>
      <c r="H52" s="72"/>
      <c r="I52" s="72"/>
    </row>
    <row r="53" spans="2:9">
      <c r="B53" s="72"/>
      <c r="C53" s="72"/>
      <c r="D53" s="72"/>
      <c r="E53" s="72"/>
      <c r="F53" s="72"/>
      <c r="G53" s="72"/>
      <c r="H53" s="72"/>
      <c r="I53" s="72"/>
    </row>
    <row r="54" spans="2:9">
      <c r="B54" s="72"/>
      <c r="C54" s="72"/>
      <c r="D54" s="72"/>
      <c r="E54" s="72"/>
      <c r="F54" s="72"/>
      <c r="G54" s="72"/>
      <c r="H54" s="72"/>
      <c r="I54" s="72"/>
    </row>
    <row r="55" spans="2:9">
      <c r="B55" s="72"/>
      <c r="C55" s="72"/>
      <c r="D55" s="72"/>
      <c r="E55" s="72"/>
      <c r="F55" s="72"/>
      <c r="G55" s="72"/>
      <c r="H55" s="72"/>
      <c r="I55" s="72"/>
    </row>
    <row r="56" spans="2:9">
      <c r="B56" s="72"/>
      <c r="C56" s="72"/>
      <c r="D56" s="72"/>
      <c r="E56" s="72"/>
      <c r="F56" s="72"/>
      <c r="G56" s="72"/>
      <c r="H56" s="72"/>
      <c r="I56" s="72"/>
    </row>
    <row r="57" spans="2:9">
      <c r="B57" s="72"/>
      <c r="C57" s="72"/>
      <c r="D57" s="72"/>
      <c r="E57" s="72"/>
      <c r="F57" s="72"/>
      <c r="G57" s="72"/>
      <c r="H57" s="72"/>
      <c r="I57" s="72"/>
    </row>
    <row r="58" spans="2:9">
      <c r="B58" s="72"/>
      <c r="C58" s="72"/>
      <c r="D58" s="72"/>
      <c r="E58" s="72"/>
      <c r="F58" s="72"/>
      <c r="G58" s="72"/>
      <c r="H58" s="72"/>
      <c r="I58" s="72"/>
    </row>
    <row r="59" spans="2:9">
      <c r="B59" s="72"/>
      <c r="C59" s="72"/>
      <c r="D59" s="72"/>
      <c r="E59" s="72"/>
      <c r="F59" s="72"/>
      <c r="G59" s="72"/>
      <c r="H59" s="72"/>
      <c r="I59" s="72"/>
    </row>
    <row r="60" spans="2:9">
      <c r="B60" s="72"/>
      <c r="C60" s="72"/>
      <c r="D60" s="72"/>
      <c r="E60" s="72"/>
      <c r="F60" s="72"/>
      <c r="G60" s="72"/>
      <c r="H60" s="72"/>
      <c r="I60" s="72"/>
    </row>
    <row r="61" spans="2:9">
      <c r="B61" s="72"/>
      <c r="C61" s="72"/>
      <c r="D61" s="72"/>
      <c r="E61" s="72"/>
      <c r="F61" s="72"/>
      <c r="G61" s="72"/>
      <c r="H61" s="72"/>
      <c r="I61" s="72"/>
    </row>
    <row r="62" spans="2:9">
      <c r="B62" s="72"/>
      <c r="C62" s="72"/>
      <c r="D62" s="72"/>
      <c r="E62" s="72"/>
      <c r="F62" s="72"/>
      <c r="G62" s="72"/>
      <c r="H62" s="72"/>
      <c r="I62" s="72"/>
    </row>
    <row r="63" spans="2:9">
      <c r="B63" s="72"/>
      <c r="C63" s="72"/>
      <c r="D63" s="72"/>
      <c r="E63" s="72"/>
      <c r="F63" s="72"/>
      <c r="G63" s="72"/>
      <c r="H63" s="72"/>
      <c r="I63" s="72"/>
    </row>
    <row r="64" spans="2:9">
      <c r="B64" s="72"/>
      <c r="C64" s="72"/>
      <c r="D64" s="72"/>
      <c r="E64" s="72"/>
      <c r="F64" s="72"/>
      <c r="G64" s="72"/>
      <c r="H64" s="72"/>
      <c r="I64" s="72"/>
    </row>
    <row r="65" spans="2:9">
      <c r="B65" s="72"/>
      <c r="C65" s="72"/>
      <c r="D65" s="72"/>
      <c r="E65" s="72"/>
      <c r="F65" s="72"/>
      <c r="G65" s="72"/>
      <c r="H65" s="72"/>
      <c r="I65" s="72"/>
    </row>
    <row r="66" spans="2:9">
      <c r="B66" s="72"/>
      <c r="C66" s="72"/>
      <c r="D66" s="72"/>
      <c r="E66" s="72"/>
      <c r="F66" s="72"/>
      <c r="G66" s="72"/>
      <c r="H66" s="72"/>
      <c r="I66" s="72"/>
    </row>
    <row r="67" spans="2:9">
      <c r="B67" s="72"/>
      <c r="C67" s="72"/>
      <c r="D67" s="72"/>
      <c r="E67" s="72"/>
      <c r="F67" s="72"/>
      <c r="G67" s="72"/>
      <c r="H67" s="72"/>
      <c r="I67" s="72"/>
    </row>
    <row r="68" spans="2:9">
      <c r="B68" s="72"/>
      <c r="C68" s="72"/>
      <c r="D68" s="72"/>
      <c r="E68" s="72"/>
      <c r="F68" s="72"/>
      <c r="G68" s="72"/>
      <c r="H68" s="72"/>
      <c r="I68" s="72"/>
    </row>
    <row r="69" spans="2:9">
      <c r="B69" s="72"/>
      <c r="C69" s="72"/>
      <c r="D69" s="72"/>
      <c r="E69" s="72"/>
      <c r="F69" s="72"/>
      <c r="G69" s="72"/>
      <c r="H69" s="72"/>
      <c r="I69" s="72"/>
    </row>
    <row r="70" spans="2:9">
      <c r="B70" s="72"/>
      <c r="C70" s="72"/>
      <c r="D70" s="72"/>
      <c r="E70" s="72"/>
      <c r="F70" s="72"/>
      <c r="G70" s="72"/>
      <c r="H70" s="72"/>
      <c r="I70" s="72"/>
    </row>
    <row r="71" spans="2:9">
      <c r="B71" s="72"/>
      <c r="C71" s="72"/>
      <c r="D71" s="72"/>
      <c r="E71" s="72"/>
      <c r="F71" s="72"/>
      <c r="G71" s="72"/>
      <c r="H71" s="72"/>
      <c r="I71" s="72"/>
    </row>
  </sheetData>
  <pageMargins left="0.47" right="0.24" top="0.75" bottom="0.75" header="0.3" footer="0.3"/>
  <pageSetup scale="90"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pageSetUpPr fitToPage="1"/>
  </sheetPr>
  <dimension ref="A1:J63"/>
  <sheetViews>
    <sheetView view="pageBreakPreview" zoomScaleNormal="100" zoomScaleSheetLayoutView="100" workbookViewId="0">
      <pane xSplit="2" ySplit="11" topLeftCell="C12" activePane="bottomRight" state="frozen"/>
      <selection pane="topRight" activeCell="D1" sqref="D1"/>
      <selection pane="bottomLeft" activeCell="A10" sqref="A10"/>
      <selection pane="bottomRight" activeCell="A61" sqref="A61:K63"/>
    </sheetView>
  </sheetViews>
  <sheetFormatPr defaultColWidth="9.109375" defaultRowHeight="13.2"/>
  <cols>
    <col min="1" max="1" width="9.109375" style="43"/>
    <col min="2" max="2" width="30.33203125" style="41" customWidth="1"/>
    <col min="3" max="3" width="14.109375" style="41" customWidth="1"/>
    <col min="4" max="4" width="2.6640625" style="41" customWidth="1"/>
    <col min="5" max="5" width="15" style="41" customWidth="1"/>
    <col min="6" max="6" width="2.109375" style="41" customWidth="1"/>
    <col min="7" max="7" width="13.44140625" style="41" customWidth="1"/>
    <col min="8" max="8" width="2.44140625" style="41" customWidth="1"/>
    <col min="9" max="9" width="13.6640625" style="41" customWidth="1"/>
    <col min="10" max="10" width="1.6640625" style="41" customWidth="1"/>
    <col min="11" max="16384" width="9.109375" style="41"/>
  </cols>
  <sheetData>
    <row r="1" spans="1:10" ht="15.6">
      <c r="A1" s="40" t="s">
        <v>0</v>
      </c>
    </row>
    <row r="3" spans="1:10" ht="15.6">
      <c r="A3" s="1" t="s">
        <v>40</v>
      </c>
      <c r="B3" s="2"/>
      <c r="F3" s="1"/>
    </row>
    <row r="4" spans="1:10" ht="15.6">
      <c r="A4" s="1"/>
      <c r="B4" s="2"/>
      <c r="F4" s="1"/>
    </row>
    <row r="5" spans="1:10" ht="15.6">
      <c r="A5" s="1"/>
      <c r="B5" s="2"/>
      <c r="F5" s="1"/>
    </row>
    <row r="6" spans="1:10" ht="15.6">
      <c r="A6" s="41"/>
      <c r="B6" s="2"/>
      <c r="C6" s="42">
        <v>2010</v>
      </c>
      <c r="D6" s="1"/>
      <c r="E6" s="42">
        <v>2009</v>
      </c>
      <c r="F6" s="1"/>
      <c r="G6" s="42">
        <v>2010</v>
      </c>
      <c r="H6" s="1"/>
      <c r="I6" s="42">
        <v>2009</v>
      </c>
      <c r="J6" s="42"/>
    </row>
    <row r="7" spans="1:10" ht="15.6">
      <c r="A7" s="1"/>
      <c r="B7" s="2"/>
      <c r="C7" s="42" t="s">
        <v>41</v>
      </c>
      <c r="D7" s="1"/>
      <c r="E7" s="42" t="s">
        <v>41</v>
      </c>
      <c r="F7" s="1"/>
      <c r="G7" s="42" t="s">
        <v>42</v>
      </c>
      <c r="H7" s="42"/>
      <c r="I7" s="42" t="s">
        <v>42</v>
      </c>
      <c r="J7" s="42"/>
    </row>
    <row r="8" spans="1:10" ht="15.6">
      <c r="A8" s="1"/>
      <c r="B8" s="2"/>
      <c r="C8" s="42" t="s">
        <v>43</v>
      </c>
      <c r="D8" s="1"/>
      <c r="E8" s="42" t="s">
        <v>43</v>
      </c>
      <c r="F8" s="1"/>
      <c r="G8" s="42" t="s">
        <v>44</v>
      </c>
      <c r="H8" s="1"/>
      <c r="I8" s="42" t="s">
        <v>44</v>
      </c>
      <c r="J8" s="42"/>
    </row>
    <row r="9" spans="1:10" ht="15.6">
      <c r="C9" s="44" t="s">
        <v>45</v>
      </c>
      <c r="D9" s="44"/>
      <c r="E9" s="44" t="s">
        <v>45</v>
      </c>
      <c r="F9" s="1"/>
      <c r="G9" s="44" t="s">
        <v>45</v>
      </c>
      <c r="H9" s="1"/>
      <c r="I9" s="44" t="s">
        <v>45</v>
      </c>
      <c r="J9" s="44"/>
    </row>
    <row r="10" spans="1:10" ht="15.6">
      <c r="C10" s="42" t="s">
        <v>7</v>
      </c>
      <c r="D10" s="42"/>
      <c r="E10" s="42" t="s">
        <v>7</v>
      </c>
      <c r="F10" s="1"/>
      <c r="G10" s="42" t="s">
        <v>7</v>
      </c>
      <c r="H10" s="1"/>
      <c r="I10" s="42" t="s">
        <v>7</v>
      </c>
      <c r="J10" s="42"/>
    </row>
    <row r="11" spans="1:10" ht="15.6">
      <c r="A11" s="1"/>
      <c r="B11" s="2"/>
      <c r="C11" s="2"/>
      <c r="D11" s="2"/>
      <c r="E11" s="2"/>
      <c r="F11" s="2"/>
      <c r="G11" s="2"/>
      <c r="H11" s="2"/>
      <c r="I11" s="2"/>
      <c r="J11" s="2"/>
    </row>
    <row r="12" spans="1:10" ht="15.6">
      <c r="A12" s="1" t="s">
        <v>46</v>
      </c>
      <c r="B12" s="2"/>
      <c r="C12" s="9">
        <v>301695</v>
      </c>
      <c r="D12" s="9"/>
      <c r="E12" s="9">
        <v>262080</v>
      </c>
      <c r="F12" s="9"/>
      <c r="G12" s="9">
        <v>1184609</v>
      </c>
      <c r="H12" s="9"/>
      <c r="I12" s="9">
        <v>1056648</v>
      </c>
      <c r="J12" s="9"/>
    </row>
    <row r="13" spans="1:10" ht="15.6">
      <c r="A13" s="1" t="s">
        <v>47</v>
      </c>
      <c r="B13" s="2"/>
      <c r="C13" s="9">
        <v>-264115</v>
      </c>
      <c r="D13" s="9"/>
      <c r="E13" s="9">
        <v>-234448</v>
      </c>
      <c r="F13" s="9"/>
      <c r="G13" s="9">
        <v>-1058019</v>
      </c>
      <c r="H13" s="9"/>
      <c r="I13" s="9">
        <v>-951491</v>
      </c>
      <c r="J13" s="9"/>
    </row>
    <row r="14" spans="1:10" ht="15">
      <c r="A14" s="41"/>
      <c r="B14" s="2"/>
      <c r="C14" s="15"/>
      <c r="D14" s="9"/>
      <c r="E14" s="15"/>
      <c r="F14" s="9"/>
      <c r="G14" s="15"/>
      <c r="H14" s="9"/>
      <c r="I14" s="15"/>
      <c r="J14" s="9"/>
    </row>
    <row r="15" spans="1:10" ht="15.6">
      <c r="A15" s="1" t="s">
        <v>48</v>
      </c>
      <c r="B15" s="2"/>
      <c r="C15" s="45">
        <f>SUM(C12:C13)</f>
        <v>37580</v>
      </c>
      <c r="D15" s="9"/>
      <c r="E15" s="45">
        <f>SUM(E12:E13)</f>
        <v>27632</v>
      </c>
      <c r="F15" s="9"/>
      <c r="G15" s="45">
        <f>SUM(G12:G13)</f>
        <v>126590</v>
      </c>
      <c r="H15" s="9"/>
      <c r="I15" s="45">
        <f>SUM(I12:I13)</f>
        <v>105157</v>
      </c>
      <c r="J15" s="45"/>
    </row>
    <row r="16" spans="1:10" ht="15.6">
      <c r="A16" s="1"/>
      <c r="B16" s="2"/>
      <c r="C16" s="45"/>
      <c r="D16" s="9"/>
      <c r="E16" s="45"/>
      <c r="F16" s="9"/>
      <c r="G16" s="45"/>
      <c r="H16" s="9"/>
      <c r="I16" s="45"/>
      <c r="J16" s="45"/>
    </row>
    <row r="17" spans="1:10" ht="15.6">
      <c r="A17" s="46" t="s">
        <v>49</v>
      </c>
      <c r="B17" s="2"/>
      <c r="C17" s="9">
        <v>630</v>
      </c>
      <c r="D17" s="9"/>
      <c r="E17" s="9">
        <v>434</v>
      </c>
      <c r="F17" s="9"/>
      <c r="G17" s="45">
        <v>1657</v>
      </c>
      <c r="H17" s="9"/>
      <c r="I17" s="9">
        <v>1500</v>
      </c>
      <c r="J17" s="45"/>
    </row>
    <row r="18" spans="1:10" ht="15.6">
      <c r="A18" s="46" t="s">
        <v>50</v>
      </c>
      <c r="B18" s="3"/>
      <c r="C18" s="9">
        <v>-2697</v>
      </c>
      <c r="D18" s="9"/>
      <c r="E18" s="9">
        <v>-2435</v>
      </c>
      <c r="F18" s="9"/>
      <c r="G18" s="45">
        <v>-10257</v>
      </c>
      <c r="H18" s="9"/>
      <c r="I18" s="9">
        <v>-8837</v>
      </c>
      <c r="J18" s="9"/>
    </row>
    <row r="19" spans="1:10" s="47" customFormat="1" ht="15.6">
      <c r="A19" s="46" t="s">
        <v>51</v>
      </c>
      <c r="B19" s="3"/>
      <c r="C19" s="9">
        <v>-17598</v>
      </c>
      <c r="D19" s="9"/>
      <c r="E19" s="9">
        <v>-14832</v>
      </c>
      <c r="F19" s="9"/>
      <c r="G19" s="45">
        <v>-65162</v>
      </c>
      <c r="H19" s="9"/>
      <c r="I19" s="9">
        <v>-57799</v>
      </c>
      <c r="J19" s="9"/>
    </row>
    <row r="20" spans="1:10" ht="15.6">
      <c r="A20" s="1" t="s">
        <v>52</v>
      </c>
      <c r="B20" s="3"/>
      <c r="C20" s="9">
        <v>-2167</v>
      </c>
      <c r="D20" s="9"/>
      <c r="E20" s="9">
        <v>-364</v>
      </c>
      <c r="F20" s="9"/>
      <c r="G20" s="45">
        <v>-2287</v>
      </c>
      <c r="H20" s="9"/>
      <c r="I20" s="9">
        <v>-803</v>
      </c>
      <c r="J20" s="9"/>
    </row>
    <row r="21" spans="1:10" ht="15">
      <c r="A21" s="41"/>
      <c r="B21" s="48"/>
      <c r="C21" s="15"/>
      <c r="D21" s="9"/>
      <c r="E21" s="15"/>
      <c r="F21" s="9"/>
      <c r="G21" s="15"/>
      <c r="H21" s="9"/>
      <c r="I21" s="15"/>
      <c r="J21" s="9"/>
    </row>
    <row r="22" spans="1:10" ht="15.6">
      <c r="A22" s="1" t="s">
        <v>53</v>
      </c>
      <c r="B22" s="2"/>
      <c r="C22" s="45">
        <f>SUM(C15:C21)</f>
        <v>15748</v>
      </c>
      <c r="D22" s="9"/>
      <c r="E22" s="45">
        <f>SUM(E15:E21)</f>
        <v>10435</v>
      </c>
      <c r="F22" s="9"/>
      <c r="G22" s="45">
        <f>SUM(G15:G21)</f>
        <v>50541</v>
      </c>
      <c r="H22" s="9"/>
      <c r="I22" s="45">
        <f>SUM(I15:I21)</f>
        <v>39218</v>
      </c>
      <c r="J22" s="45"/>
    </row>
    <row r="23" spans="1:10" ht="15.6">
      <c r="A23" s="1"/>
      <c r="B23" s="2"/>
      <c r="C23" s="45"/>
      <c r="D23" s="9"/>
      <c r="E23" s="45"/>
      <c r="F23" s="9"/>
      <c r="G23" s="45"/>
      <c r="H23" s="9"/>
      <c r="I23" s="45"/>
      <c r="J23" s="45"/>
    </row>
    <row r="24" spans="1:10" ht="15.6">
      <c r="A24" s="1" t="s">
        <v>54</v>
      </c>
      <c r="B24" s="2"/>
      <c r="C24" s="9">
        <v>407</v>
      </c>
      <c r="D24" s="9"/>
      <c r="E24" s="9">
        <v>292</v>
      </c>
      <c r="F24" s="9"/>
      <c r="G24" s="45">
        <v>1227</v>
      </c>
      <c r="H24" s="9"/>
      <c r="I24" s="9">
        <v>1055</v>
      </c>
      <c r="J24" s="45"/>
    </row>
    <row r="25" spans="1:10" ht="15.6">
      <c r="A25" s="1" t="s">
        <v>55</v>
      </c>
      <c r="B25" s="2"/>
      <c r="C25" s="9">
        <v>-313</v>
      </c>
      <c r="D25" s="9"/>
      <c r="E25" s="9">
        <v>-3</v>
      </c>
      <c r="F25" s="9"/>
      <c r="G25" s="45">
        <v>-1064</v>
      </c>
      <c r="H25" s="9"/>
      <c r="I25" s="9">
        <v>-741</v>
      </c>
      <c r="J25" s="9"/>
    </row>
    <row r="26" spans="1:10" ht="15.6">
      <c r="A26" s="1" t="s">
        <v>56</v>
      </c>
      <c r="B26" s="2"/>
      <c r="C26" s="9">
        <v>0</v>
      </c>
      <c r="D26" s="9"/>
      <c r="E26" s="9">
        <v>0</v>
      </c>
      <c r="F26" s="9"/>
      <c r="G26" s="45">
        <v>0</v>
      </c>
      <c r="H26" s="9"/>
      <c r="I26" s="9">
        <v>0</v>
      </c>
      <c r="J26" s="45"/>
    </row>
    <row r="27" spans="1:10" ht="15.6">
      <c r="A27" s="1"/>
      <c r="B27" s="2"/>
      <c r="C27" s="15"/>
      <c r="D27" s="9"/>
      <c r="E27" s="15"/>
      <c r="F27" s="9"/>
      <c r="G27" s="15"/>
      <c r="H27" s="9"/>
      <c r="I27" s="15"/>
      <c r="J27" s="9"/>
    </row>
    <row r="28" spans="1:10" ht="15.6">
      <c r="A28" s="1" t="s">
        <v>57</v>
      </c>
      <c r="B28" s="2"/>
      <c r="C28" s="45">
        <f>SUM(C22:C27)</f>
        <v>15842</v>
      </c>
      <c r="D28" s="9"/>
      <c r="E28" s="45">
        <f>SUM(E22:E27)</f>
        <v>10724</v>
      </c>
      <c r="F28" s="9"/>
      <c r="G28" s="45">
        <f>SUM(G22:G27)</f>
        <v>50704</v>
      </c>
      <c r="H28" s="9"/>
      <c r="I28" s="45">
        <f>SUM(I22:I27)</f>
        <v>39532</v>
      </c>
      <c r="J28" s="45"/>
    </row>
    <row r="29" spans="1:10" ht="15">
      <c r="A29" s="2"/>
      <c r="B29" s="2"/>
      <c r="C29" s="45"/>
      <c r="D29" s="9"/>
      <c r="E29" s="45"/>
      <c r="F29" s="9"/>
      <c r="G29" s="45"/>
      <c r="H29" s="9"/>
      <c r="I29" s="45"/>
      <c r="J29" s="45"/>
    </row>
    <row r="30" spans="1:10" ht="15.6">
      <c r="A30" s="1" t="s">
        <v>58</v>
      </c>
      <c r="B30" s="2"/>
      <c r="C30" s="9">
        <v>-4074</v>
      </c>
      <c r="D30" s="9"/>
      <c r="E30" s="9">
        <v>-1473</v>
      </c>
      <c r="F30" s="9"/>
      <c r="G30" s="45">
        <v>-13471</v>
      </c>
      <c r="H30" s="9"/>
      <c r="I30" s="9">
        <v>-9184</v>
      </c>
      <c r="J30" s="45"/>
    </row>
    <row r="31" spans="1:10" ht="15">
      <c r="A31" s="41"/>
      <c r="B31" s="3"/>
      <c r="C31" s="15"/>
      <c r="D31" s="9"/>
      <c r="E31" s="15"/>
      <c r="F31" s="9"/>
      <c r="G31" s="15"/>
      <c r="H31" s="9"/>
      <c r="I31" s="15"/>
      <c r="J31" s="9"/>
    </row>
    <row r="32" spans="1:10" ht="15.6">
      <c r="A32" s="1" t="s">
        <v>59</v>
      </c>
      <c r="B32" s="2"/>
      <c r="C32" s="9">
        <f>SUM(C28:C31)</f>
        <v>11768</v>
      </c>
      <c r="D32" s="9"/>
      <c r="E32" s="9">
        <f>SUM(E28:E31)</f>
        <v>9251</v>
      </c>
      <c r="F32" s="9"/>
      <c r="G32" s="9">
        <f>SUM(G28:G31)</f>
        <v>37233</v>
      </c>
      <c r="H32" s="9"/>
      <c r="I32" s="9">
        <f>SUM(I28:I31)</f>
        <v>30348</v>
      </c>
      <c r="J32" s="9"/>
    </row>
    <row r="33" spans="1:10" ht="15">
      <c r="A33" s="2"/>
      <c r="B33" s="3"/>
      <c r="C33" s="9"/>
      <c r="D33" s="9"/>
      <c r="E33" s="9"/>
      <c r="F33" s="9"/>
      <c r="G33" s="9"/>
      <c r="H33" s="9"/>
      <c r="I33" s="9"/>
      <c r="J33" s="9"/>
    </row>
    <row r="34" spans="1:10" ht="15.6">
      <c r="A34" s="1" t="s">
        <v>60</v>
      </c>
      <c r="B34" s="3"/>
      <c r="C34" s="9"/>
      <c r="D34" s="9"/>
      <c r="E34" s="9"/>
      <c r="F34" s="9"/>
      <c r="G34" s="9"/>
      <c r="H34" s="9"/>
      <c r="I34" s="9"/>
      <c r="J34" s="9"/>
    </row>
    <row r="35" spans="1:10" ht="15.6">
      <c r="A35" s="1" t="s">
        <v>61</v>
      </c>
      <c r="B35" s="3"/>
      <c r="C35" s="9">
        <v>0</v>
      </c>
      <c r="D35" s="9"/>
      <c r="E35" s="9">
        <v>0</v>
      </c>
      <c r="F35" s="9"/>
      <c r="G35" s="9">
        <v>0</v>
      </c>
      <c r="H35" s="9"/>
      <c r="I35" s="9">
        <v>0</v>
      </c>
      <c r="J35" s="9"/>
    </row>
    <row r="36" spans="1:10" ht="15">
      <c r="A36" s="2"/>
      <c r="B36" s="3"/>
      <c r="C36" s="9"/>
      <c r="D36" s="9"/>
      <c r="E36" s="9"/>
      <c r="F36" s="9"/>
      <c r="G36" s="9"/>
      <c r="H36" s="9"/>
      <c r="I36" s="9"/>
      <c r="J36" s="9"/>
    </row>
    <row r="37" spans="1:10" ht="16.2" thickBot="1">
      <c r="A37" s="1" t="s">
        <v>62</v>
      </c>
      <c r="B37" s="3"/>
      <c r="C37" s="49">
        <f>SUM(C32:C35)</f>
        <v>11768</v>
      </c>
      <c r="D37" s="9"/>
      <c r="E37" s="49">
        <f>SUM(E32:E35)</f>
        <v>9251</v>
      </c>
      <c r="F37" s="9"/>
      <c r="G37" s="49">
        <f>SUM(G32:G35)</f>
        <v>37233</v>
      </c>
      <c r="H37" s="9"/>
      <c r="I37" s="49">
        <f>SUM(I32:I35)</f>
        <v>30348</v>
      </c>
      <c r="J37" s="9"/>
    </row>
    <row r="38" spans="1:10" ht="16.2" thickTop="1">
      <c r="A38" s="1"/>
      <c r="B38" s="3"/>
      <c r="C38" s="9"/>
      <c r="D38" s="9"/>
      <c r="E38" s="9"/>
      <c r="F38" s="9"/>
      <c r="G38" s="9"/>
      <c r="H38" s="9"/>
      <c r="I38" s="9"/>
      <c r="J38" s="9"/>
    </row>
    <row r="39" spans="1:10" ht="15.6">
      <c r="A39" s="1" t="s">
        <v>63</v>
      </c>
      <c r="B39" s="3"/>
      <c r="C39" s="9"/>
      <c r="D39" s="9"/>
      <c r="E39" s="9"/>
      <c r="F39" s="9"/>
      <c r="G39" s="9"/>
      <c r="H39" s="9"/>
      <c r="I39" s="9"/>
      <c r="J39" s="9"/>
    </row>
    <row r="40" spans="1:10" ht="15.6">
      <c r="A40" s="50" t="s">
        <v>64</v>
      </c>
      <c r="B40" s="3"/>
      <c r="C40" s="9">
        <f>+C37</f>
        <v>11768</v>
      </c>
      <c r="D40" s="9"/>
      <c r="E40" s="9">
        <f>+E37</f>
        <v>9251</v>
      </c>
      <c r="F40" s="9"/>
      <c r="G40" s="9">
        <f>+G37</f>
        <v>37233</v>
      </c>
      <c r="H40" s="9"/>
      <c r="I40" s="9">
        <f>+I37</f>
        <v>30348</v>
      </c>
      <c r="J40" s="9"/>
    </row>
    <row r="41" spans="1:10" ht="15.6">
      <c r="A41" s="50" t="s">
        <v>65</v>
      </c>
      <c r="B41" s="3"/>
      <c r="C41" s="9">
        <v>0</v>
      </c>
      <c r="D41" s="9"/>
      <c r="E41" s="9">
        <v>0</v>
      </c>
      <c r="F41" s="9"/>
      <c r="G41" s="9">
        <v>0</v>
      </c>
      <c r="H41" s="9"/>
      <c r="I41" s="9">
        <v>0</v>
      </c>
      <c r="J41" s="9"/>
    </row>
    <row r="42" spans="1:10" ht="16.2" thickBot="1">
      <c r="A42" s="1"/>
      <c r="B42" s="3"/>
      <c r="C42" s="49">
        <f>SUM(C40:C41)</f>
        <v>11768</v>
      </c>
      <c r="D42" s="9"/>
      <c r="E42" s="49">
        <f>SUM(E40:E41)</f>
        <v>9251</v>
      </c>
      <c r="F42" s="9"/>
      <c r="G42" s="49">
        <f>SUM(G40:G41)</f>
        <v>37233</v>
      </c>
      <c r="H42" s="9"/>
      <c r="I42" s="49">
        <f>SUM(I40:I41)</f>
        <v>30348</v>
      </c>
      <c r="J42" s="9"/>
    </row>
    <row r="43" spans="1:10" ht="16.2" thickTop="1">
      <c r="A43" s="1"/>
      <c r="B43" s="3"/>
      <c r="C43" s="51"/>
      <c r="D43" s="51"/>
      <c r="E43" s="51"/>
      <c r="F43" s="51"/>
      <c r="G43" s="51"/>
      <c r="H43" s="51"/>
      <c r="I43" s="51"/>
      <c r="J43" s="51"/>
    </row>
    <row r="44" spans="1:10" ht="15.6">
      <c r="A44" s="1"/>
      <c r="B44" s="3"/>
      <c r="C44" s="51"/>
      <c r="D44" s="51"/>
      <c r="E44" s="51"/>
      <c r="F44" s="51"/>
      <c r="G44" s="51"/>
      <c r="H44" s="51"/>
      <c r="I44" s="51"/>
      <c r="J44" s="51"/>
    </row>
    <row r="45" spans="1:10" ht="15.6">
      <c r="A45" s="1" t="s">
        <v>66</v>
      </c>
      <c r="B45" s="2"/>
      <c r="C45" s="51"/>
      <c r="D45" s="51"/>
      <c r="E45" s="51"/>
      <c r="F45" s="51"/>
      <c r="G45" s="51"/>
      <c r="H45" s="51"/>
      <c r="I45" s="51"/>
      <c r="J45" s="51"/>
    </row>
    <row r="46" spans="1:10" ht="15.6">
      <c r="A46" s="1" t="s">
        <v>67</v>
      </c>
      <c r="B46" s="2"/>
      <c r="C46" s="48"/>
      <c r="D46" s="48"/>
      <c r="E46" s="48"/>
      <c r="F46" s="48"/>
      <c r="G46" s="48"/>
      <c r="H46" s="48"/>
      <c r="I46" s="48"/>
      <c r="J46" s="48"/>
    </row>
    <row r="47" spans="1:10" ht="15.6">
      <c r="A47" s="50" t="s">
        <v>68</v>
      </c>
      <c r="C47" s="52">
        <v>17.185282108497425</v>
      </c>
      <c r="D47" s="53"/>
      <c r="E47" s="53">
        <v>13.533361616220724</v>
      </c>
      <c r="F47" s="54"/>
      <c r="G47" s="52">
        <v>54.372842347525896</v>
      </c>
      <c r="H47" s="55"/>
      <c r="I47" s="56">
        <v>44.396331026815105</v>
      </c>
      <c r="J47" s="56"/>
    </row>
    <row r="48" spans="1:10" ht="15.6">
      <c r="A48" s="50" t="s">
        <v>69</v>
      </c>
      <c r="C48" s="52">
        <v>17.185282108497425</v>
      </c>
      <c r="D48" s="53"/>
      <c r="E48" s="57">
        <v>13.533361616220724</v>
      </c>
      <c r="F48" s="48"/>
      <c r="G48" s="52">
        <v>54.372842347525896</v>
      </c>
      <c r="H48" s="58"/>
      <c r="I48" s="59">
        <v>44.396331026815105</v>
      </c>
      <c r="J48" s="54"/>
    </row>
    <row r="49" spans="1:10" s="47" customFormat="1" ht="15">
      <c r="A49" s="60"/>
      <c r="B49" s="3"/>
      <c r="C49" s="51"/>
      <c r="D49" s="51"/>
      <c r="E49" s="51"/>
      <c r="F49" s="51"/>
      <c r="G49" s="51"/>
      <c r="H49" s="51"/>
      <c r="I49" s="51"/>
      <c r="J49" s="51"/>
    </row>
    <row r="50" spans="1:10" ht="15.6">
      <c r="A50" s="1"/>
      <c r="C50" s="61"/>
      <c r="D50" s="62"/>
      <c r="E50" s="61"/>
      <c r="G50" s="61"/>
      <c r="I50" s="61"/>
      <c r="J50" s="61"/>
    </row>
    <row r="55" spans="1:10" ht="15.6">
      <c r="A55" s="46" t="s">
        <v>70</v>
      </c>
    </row>
    <row r="56" spans="1:10" ht="15.6">
      <c r="A56" s="46" t="s">
        <v>71</v>
      </c>
    </row>
    <row r="57" spans="1:10" ht="15.6">
      <c r="A57" s="1" t="s">
        <v>72</v>
      </c>
    </row>
    <row r="61" spans="1:10" ht="15.6">
      <c r="A61" s="1"/>
      <c r="C61" s="63"/>
      <c r="D61" s="63"/>
      <c r="E61" s="63"/>
      <c r="F61" s="63"/>
      <c r="G61" s="63"/>
      <c r="H61" s="63"/>
      <c r="I61" s="63"/>
      <c r="J61" s="63"/>
    </row>
    <row r="62" spans="1:10" ht="15.6">
      <c r="A62" s="1"/>
      <c r="C62" s="63"/>
      <c r="D62" s="63"/>
      <c r="E62" s="63"/>
      <c r="F62" s="63"/>
      <c r="G62" s="63"/>
      <c r="H62" s="63"/>
      <c r="I62" s="63"/>
      <c r="J62" s="63"/>
    </row>
    <row r="63" spans="1:10">
      <c r="C63" s="63"/>
      <c r="D63" s="63"/>
      <c r="E63" s="63"/>
      <c r="F63" s="63"/>
      <c r="G63" s="63"/>
      <c r="H63" s="63"/>
      <c r="I63" s="63"/>
      <c r="J63" s="63"/>
    </row>
  </sheetData>
  <pageMargins left="0.56999999999999995" right="7.874015748031496E-2" top="0.7" bottom="0.14000000000000001" header="0.27559055118110237" footer="0.11811023622047245"/>
  <pageSetup paperSize="9" scale="91"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dimension ref="B1:O203"/>
  <sheetViews>
    <sheetView view="pageBreakPreview" zoomScale="98" zoomScaleNormal="100" zoomScaleSheetLayoutView="98" workbookViewId="0">
      <pane xSplit="4" ySplit="7" topLeftCell="E55" activePane="bottomRight" state="frozen"/>
      <selection pane="topRight" activeCell="E1" sqref="E1"/>
      <selection pane="bottomLeft" activeCell="A7" sqref="A7"/>
      <selection pane="bottomRight" activeCell="K6" sqref="K6:L6"/>
    </sheetView>
  </sheetViews>
  <sheetFormatPr defaultRowHeight="13.2"/>
  <cols>
    <col min="1" max="1" width="2.88671875" customWidth="1"/>
    <col min="3" max="3" width="11.109375" customWidth="1"/>
    <col min="4" max="4" width="12.88671875" customWidth="1"/>
    <col min="5" max="5" width="2.44140625" customWidth="1"/>
    <col min="6" max="6" width="20.6640625" style="31" customWidth="1"/>
    <col min="7" max="7" width="3.88671875" style="31" customWidth="1"/>
    <col min="8" max="8" width="20.6640625" style="31" customWidth="1"/>
    <col min="9" max="9" width="2.44140625" style="31" customWidth="1"/>
  </cols>
  <sheetData>
    <row r="1" spans="2:9" ht="15.6">
      <c r="B1" s="1" t="s">
        <v>0</v>
      </c>
      <c r="C1" s="2"/>
      <c r="D1" s="2"/>
      <c r="E1" s="2"/>
      <c r="F1" s="3"/>
      <c r="G1" s="3"/>
      <c r="H1" s="3"/>
      <c r="I1" s="3"/>
    </row>
    <row r="2" spans="2:9" ht="17.25" customHeight="1">
      <c r="B2" s="2"/>
      <c r="C2" s="2"/>
      <c r="D2" s="2"/>
      <c r="E2" s="2"/>
      <c r="F2" s="3"/>
      <c r="G2" s="3"/>
      <c r="H2" s="3"/>
      <c r="I2" s="3"/>
    </row>
    <row r="3" spans="2:9" ht="15.6">
      <c r="B3" s="1" t="s">
        <v>1</v>
      </c>
      <c r="C3" s="2"/>
      <c r="D3" s="2"/>
      <c r="E3" s="2"/>
      <c r="F3" s="3"/>
      <c r="G3" s="3"/>
      <c r="H3" s="3"/>
      <c r="I3" s="3"/>
    </row>
    <row r="4" spans="2:9" ht="15.6">
      <c r="B4" s="1"/>
      <c r="C4" s="2"/>
      <c r="D4" s="2"/>
      <c r="E4" s="2"/>
      <c r="F4" s="3"/>
      <c r="G4" s="3"/>
      <c r="H4" s="3"/>
      <c r="I4" s="3"/>
    </row>
    <row r="5" spans="2:9" ht="16.5" customHeight="1">
      <c r="B5" s="1"/>
      <c r="C5" s="2"/>
      <c r="D5" s="2"/>
      <c r="E5" s="2"/>
      <c r="F5" s="4" t="s">
        <v>2</v>
      </c>
      <c r="G5" s="3"/>
      <c r="H5" s="4" t="s">
        <v>3</v>
      </c>
      <c r="I5" s="3"/>
    </row>
    <row r="6" spans="2:9" ht="18.75" customHeight="1">
      <c r="B6" s="1"/>
      <c r="C6" s="2"/>
      <c r="D6" s="2"/>
      <c r="E6" s="2"/>
      <c r="F6" s="5" t="s">
        <v>4</v>
      </c>
      <c r="G6" s="3"/>
      <c r="H6" s="4" t="s">
        <v>4</v>
      </c>
      <c r="I6" s="3"/>
    </row>
    <row r="7" spans="2:9" ht="15.6">
      <c r="B7" s="1"/>
      <c r="C7" s="2"/>
      <c r="D7" s="2"/>
      <c r="E7" s="2"/>
      <c r="F7" s="6" t="s">
        <v>5</v>
      </c>
      <c r="G7" s="3"/>
      <c r="H7" s="6" t="s">
        <v>6</v>
      </c>
      <c r="I7" s="3"/>
    </row>
    <row r="8" spans="2:9" ht="15.6">
      <c r="B8" s="2"/>
      <c r="C8" s="2"/>
      <c r="D8" s="2"/>
      <c r="E8" s="2"/>
      <c r="F8" s="4" t="s">
        <v>7</v>
      </c>
      <c r="G8" s="3"/>
      <c r="H8" s="4" t="s">
        <v>7</v>
      </c>
      <c r="I8" s="3"/>
    </row>
    <row r="9" spans="2:9" ht="15.6">
      <c r="B9" s="1" t="s">
        <v>8</v>
      </c>
      <c r="C9" s="2"/>
      <c r="D9" s="2"/>
      <c r="E9" s="2"/>
      <c r="F9" s="3"/>
      <c r="G9" s="3"/>
      <c r="H9" s="3"/>
      <c r="I9" s="3"/>
    </row>
    <row r="10" spans="2:9" ht="15">
      <c r="B10" s="7" t="s">
        <v>9</v>
      </c>
      <c r="C10" s="7"/>
      <c r="D10" s="7"/>
      <c r="E10" s="2"/>
      <c r="F10" s="8">
        <f>+'[1]BS-working'!W10</f>
        <v>38369</v>
      </c>
      <c r="G10" s="9"/>
      <c r="H10" s="9">
        <f>24151+15360-728</f>
        <v>38783</v>
      </c>
      <c r="I10" s="10"/>
    </row>
    <row r="11" spans="2:9" ht="15">
      <c r="B11" s="7" t="s">
        <v>10</v>
      </c>
      <c r="C11" s="7"/>
      <c r="D11" s="7"/>
      <c r="E11" s="2"/>
      <c r="F11" s="8">
        <f>'[1]BS-working'!W11</f>
        <v>727</v>
      </c>
      <c r="G11" s="9"/>
      <c r="H11" s="9">
        <v>728</v>
      </c>
      <c r="I11" s="10"/>
    </row>
    <row r="12" spans="2:9" ht="15">
      <c r="B12" s="7" t="s">
        <v>11</v>
      </c>
      <c r="C12" s="7"/>
      <c r="D12" s="7"/>
      <c r="E12" s="2"/>
      <c r="F12" s="8">
        <f>+'[1]BS-working'!W13</f>
        <v>19202</v>
      </c>
      <c r="G12" s="9"/>
      <c r="H12" s="9">
        <v>21732</v>
      </c>
      <c r="I12" s="11"/>
    </row>
    <row r="13" spans="2:9" ht="15">
      <c r="B13" s="7" t="s">
        <v>12</v>
      </c>
      <c r="C13" s="7"/>
      <c r="D13" s="7"/>
      <c r="E13" s="2"/>
      <c r="F13" s="12">
        <f>+'[1]BS-working'!W14</f>
        <v>0</v>
      </c>
      <c r="G13" s="9"/>
      <c r="H13" s="9">
        <v>0</v>
      </c>
      <c r="I13" s="13"/>
    </row>
    <row r="14" spans="2:9" ht="15">
      <c r="B14" s="7" t="s">
        <v>13</v>
      </c>
      <c r="C14" s="7"/>
      <c r="D14" s="7"/>
      <c r="E14" s="2"/>
      <c r="F14" s="8">
        <f>+'[1]BS-working'!W15</f>
        <v>369</v>
      </c>
      <c r="G14" s="9"/>
      <c r="H14" s="9">
        <v>295</v>
      </c>
      <c r="I14" s="13"/>
    </row>
    <row r="15" spans="2:9" ht="15">
      <c r="B15" s="7"/>
      <c r="C15" s="7"/>
      <c r="D15" s="7"/>
      <c r="E15" s="2"/>
      <c r="F15" s="14"/>
      <c r="G15" s="9"/>
      <c r="H15" s="15"/>
      <c r="I15" s="13"/>
    </row>
    <row r="16" spans="2:9" s="18" customFormat="1" ht="15">
      <c r="B16" s="7"/>
      <c r="C16" s="7"/>
      <c r="D16" s="7"/>
      <c r="E16" s="2"/>
      <c r="F16" s="16">
        <f>SUM(F10:F15)</f>
        <v>58667</v>
      </c>
      <c r="G16" s="9"/>
      <c r="H16" s="16">
        <f>SUM(H10:H14)</f>
        <v>61538</v>
      </c>
      <c r="I16" s="17"/>
    </row>
    <row r="17" spans="2:12" s="18" customFormat="1" ht="15">
      <c r="B17" s="7"/>
      <c r="C17" s="7"/>
      <c r="D17" s="7"/>
      <c r="E17" s="2"/>
      <c r="F17" s="8"/>
      <c r="G17" s="9"/>
      <c r="H17" s="9"/>
      <c r="I17" s="17"/>
    </row>
    <row r="18" spans="2:12" ht="15.6">
      <c r="B18" s="19" t="s">
        <v>14</v>
      </c>
      <c r="C18" s="7"/>
      <c r="D18" s="7"/>
      <c r="E18" s="2"/>
      <c r="F18" s="8"/>
      <c r="G18" s="9"/>
      <c r="H18" s="9"/>
      <c r="I18" s="13"/>
    </row>
    <row r="19" spans="2:12" ht="15.6">
      <c r="B19" s="2" t="s">
        <v>15</v>
      </c>
      <c r="C19" s="20"/>
      <c r="D19" s="7"/>
      <c r="E19" s="2"/>
      <c r="F19" s="8">
        <f>+'[1]BS-working'!W20</f>
        <v>123098</v>
      </c>
      <c r="G19" s="9"/>
      <c r="H19" s="8">
        <v>112098</v>
      </c>
      <c r="I19" s="11"/>
      <c r="L19" s="21"/>
    </row>
    <row r="20" spans="2:12" ht="15.6">
      <c r="B20" s="2" t="s">
        <v>16</v>
      </c>
      <c r="C20" s="20"/>
      <c r="D20" s="7"/>
      <c r="E20" s="2"/>
      <c r="F20" s="8">
        <f>+'[1]BS-working'!W21</f>
        <v>160886</v>
      </c>
      <c r="G20" s="9"/>
      <c r="H20" s="8">
        <v>157138</v>
      </c>
      <c r="I20" s="11"/>
      <c r="L20" s="21"/>
    </row>
    <row r="21" spans="2:12" ht="15.6">
      <c r="B21" s="2" t="s">
        <v>17</v>
      </c>
      <c r="C21" s="20"/>
      <c r="D21" s="7"/>
      <c r="E21" s="2"/>
      <c r="F21" s="8">
        <f>+'[1]BS-working'!W22</f>
        <v>1190</v>
      </c>
      <c r="G21" s="9"/>
      <c r="H21" s="8">
        <v>1179</v>
      </c>
      <c r="I21" s="11"/>
    </row>
    <row r="22" spans="2:12" ht="15.6">
      <c r="B22" s="2" t="s">
        <v>18</v>
      </c>
      <c r="C22" s="20"/>
      <c r="D22" s="7"/>
      <c r="E22" s="2"/>
      <c r="F22" s="8">
        <f>+'[1]BS-working'!W23</f>
        <v>113131</v>
      </c>
      <c r="G22" s="9"/>
      <c r="H22" s="8">
        <v>94694</v>
      </c>
      <c r="I22" s="11"/>
    </row>
    <row r="23" spans="2:12" ht="15.6">
      <c r="B23" s="2"/>
      <c r="C23" s="20"/>
      <c r="D23" s="7"/>
      <c r="E23" s="2"/>
      <c r="F23" s="8"/>
      <c r="G23" s="9"/>
      <c r="H23" s="8"/>
      <c r="I23" s="11"/>
    </row>
    <row r="24" spans="2:12" ht="15.6">
      <c r="B24" s="2"/>
      <c r="C24" s="20"/>
      <c r="D24" s="7"/>
      <c r="E24" s="2"/>
      <c r="F24" s="16">
        <f>SUM(F19:F23)</f>
        <v>398305</v>
      </c>
      <c r="G24" s="9"/>
      <c r="H24" s="16">
        <f>SUM(H19:H23)</f>
        <v>365109</v>
      </c>
      <c r="I24" s="11"/>
    </row>
    <row r="25" spans="2:12" ht="15">
      <c r="B25" s="7"/>
      <c r="C25" s="7"/>
      <c r="D25" s="7"/>
      <c r="E25" s="2"/>
      <c r="F25" s="8"/>
      <c r="G25" s="9"/>
      <c r="H25" s="22"/>
      <c r="I25" s="11"/>
    </row>
    <row r="26" spans="2:12" ht="15.6">
      <c r="B26" s="19" t="s">
        <v>19</v>
      </c>
      <c r="C26" s="7"/>
      <c r="D26" s="7"/>
      <c r="E26" s="2"/>
      <c r="F26" s="8"/>
      <c r="G26" s="9"/>
      <c r="H26" s="8"/>
      <c r="I26" s="11"/>
    </row>
    <row r="27" spans="2:12" ht="15.6">
      <c r="B27" s="2" t="s">
        <v>20</v>
      </c>
      <c r="C27" s="20"/>
      <c r="D27" s="7"/>
      <c r="E27" s="2"/>
      <c r="F27" s="8">
        <f>+'[1]BS-working'!W28</f>
        <v>141876</v>
      </c>
      <c r="G27" s="9"/>
      <c r="H27" s="8">
        <v>150775</v>
      </c>
      <c r="I27" s="11"/>
    </row>
    <row r="28" spans="2:12" ht="15.6">
      <c r="B28" s="2" t="s">
        <v>21</v>
      </c>
      <c r="C28" s="20"/>
      <c r="D28" s="7"/>
      <c r="E28" s="2"/>
      <c r="F28" s="8">
        <f>+'[1]BS-working'!W29</f>
        <v>30</v>
      </c>
      <c r="G28" s="9"/>
      <c r="H28" s="12">
        <v>0</v>
      </c>
      <c r="I28" s="11"/>
    </row>
    <row r="29" spans="2:12" ht="15.6">
      <c r="B29" s="2" t="s">
        <v>22</v>
      </c>
      <c r="C29" s="20"/>
      <c r="D29" s="7"/>
      <c r="E29" s="2"/>
      <c r="F29" s="8">
        <f>+'[1]BS-working'!W30</f>
        <v>4357</v>
      </c>
      <c r="G29" s="9"/>
      <c r="H29" s="8">
        <v>2453</v>
      </c>
      <c r="I29" s="11"/>
    </row>
    <row r="30" spans="2:12" ht="15.6">
      <c r="B30" s="2" t="s">
        <v>23</v>
      </c>
      <c r="C30" s="20"/>
      <c r="D30" s="7"/>
      <c r="E30" s="2"/>
      <c r="F30" s="8">
        <f>+'[1]BS-working'!W31</f>
        <v>34991</v>
      </c>
      <c r="G30" s="9"/>
      <c r="H30" s="8">
        <v>27674</v>
      </c>
      <c r="I30" s="11"/>
    </row>
    <row r="31" spans="2:12" ht="15">
      <c r="B31" s="7"/>
      <c r="D31" s="7"/>
      <c r="E31" s="2"/>
      <c r="F31" s="23">
        <f>SUM(F27:F30)</f>
        <v>181254</v>
      </c>
      <c r="G31" s="9"/>
      <c r="H31" s="23">
        <f>SUM(H27:H30)</f>
        <v>180902</v>
      </c>
      <c r="I31" s="24"/>
    </row>
    <row r="32" spans="2:12" ht="15">
      <c r="B32" s="7"/>
      <c r="C32" s="7"/>
      <c r="D32" s="7"/>
      <c r="E32" s="2"/>
      <c r="F32" s="8"/>
      <c r="G32" s="9"/>
      <c r="H32" s="9"/>
      <c r="I32" s="11"/>
    </row>
    <row r="33" spans="2:9" ht="16.2" thickBot="1">
      <c r="B33" s="19" t="s">
        <v>24</v>
      </c>
      <c r="C33" s="7"/>
      <c r="D33" s="7"/>
      <c r="E33" s="2"/>
      <c r="F33" s="25">
        <f>F24-F31</f>
        <v>217051</v>
      </c>
      <c r="G33" s="9"/>
      <c r="H33" s="25">
        <f>H24-H31</f>
        <v>184207</v>
      </c>
      <c r="I33" s="11"/>
    </row>
    <row r="34" spans="2:9" ht="15.6">
      <c r="B34" s="7"/>
      <c r="C34" s="7"/>
      <c r="D34" s="7"/>
      <c r="E34" s="2"/>
      <c r="F34" s="26"/>
      <c r="G34" s="9"/>
      <c r="H34" s="27"/>
      <c r="I34" s="11"/>
    </row>
    <row r="35" spans="2:9" ht="15.6">
      <c r="B35" s="19" t="s">
        <v>25</v>
      </c>
      <c r="C35" s="7"/>
      <c r="D35" s="7"/>
      <c r="E35" s="2"/>
      <c r="F35" s="26"/>
      <c r="G35" s="9"/>
      <c r="H35" s="27"/>
      <c r="I35" s="28"/>
    </row>
    <row r="36" spans="2:9" ht="15">
      <c r="B36" s="7" t="s">
        <v>26</v>
      </c>
      <c r="C36" s="7"/>
      <c r="D36" s="7"/>
      <c r="E36" s="2"/>
      <c r="F36" s="8">
        <f>+'[1]BS-working'!W37</f>
        <v>3620</v>
      </c>
      <c r="G36" s="9"/>
      <c r="H36" s="9">
        <v>3825</v>
      </c>
      <c r="I36" s="11"/>
    </row>
    <row r="37" spans="2:9" ht="15">
      <c r="B37" s="7" t="s">
        <v>23</v>
      </c>
      <c r="C37" s="7"/>
      <c r="D37" s="7"/>
      <c r="E37" s="2"/>
      <c r="F37" s="8">
        <f>+'[1]BS-working'!W38</f>
        <v>225</v>
      </c>
      <c r="G37" s="9"/>
      <c r="H37" s="9">
        <v>398</v>
      </c>
      <c r="I37" s="11"/>
    </row>
    <row r="38" spans="2:9" ht="15">
      <c r="B38" s="7"/>
      <c r="C38" s="7"/>
      <c r="D38" s="7"/>
      <c r="E38" s="2"/>
      <c r="F38" s="16">
        <f>SUM(F36:F37)</f>
        <v>3845</v>
      </c>
      <c r="G38" s="9"/>
      <c r="H38" s="16">
        <f>SUM(H36:H37)</f>
        <v>4223</v>
      </c>
      <c r="I38" s="13"/>
    </row>
    <row r="39" spans="2:9" ht="15.6">
      <c r="B39" s="7"/>
      <c r="C39" s="7"/>
      <c r="D39" s="7"/>
      <c r="E39" s="2"/>
      <c r="F39" s="26"/>
      <c r="G39" s="9"/>
      <c r="H39" s="27"/>
      <c r="I39" s="11"/>
    </row>
    <row r="40" spans="2:9" ht="15.6" thickBot="1">
      <c r="B40" s="7"/>
      <c r="C40" s="7"/>
      <c r="D40" s="7"/>
      <c r="E40" s="2"/>
      <c r="F40" s="29">
        <f>F16+F33-F38</f>
        <v>271873</v>
      </c>
      <c r="G40" s="9"/>
      <c r="H40" s="29">
        <f>H16+H33-H38</f>
        <v>241522</v>
      </c>
      <c r="I40" s="11"/>
    </row>
    <row r="41" spans="2:9" ht="15.6" thickTop="1">
      <c r="B41" s="7"/>
      <c r="C41" s="7"/>
      <c r="D41" s="7"/>
      <c r="E41" s="2"/>
      <c r="F41" s="8"/>
      <c r="G41" s="9"/>
      <c r="H41" s="30"/>
      <c r="I41" s="13"/>
    </row>
    <row r="42" spans="2:9" ht="15.6">
      <c r="B42" s="19" t="s">
        <v>27</v>
      </c>
      <c r="C42" s="7"/>
      <c r="D42" s="7"/>
      <c r="E42" s="2"/>
      <c r="F42" s="8"/>
      <c r="G42" s="9"/>
      <c r="H42" s="9"/>
      <c r="I42" s="13"/>
    </row>
    <row r="43" spans="2:9" ht="15">
      <c r="B43" s="7" t="s">
        <v>28</v>
      </c>
      <c r="C43" s="7"/>
      <c r="D43" s="7"/>
      <c r="E43" s="2"/>
      <c r="F43" s="8">
        <f>+'[1]BS-working'!W44</f>
        <v>68489</v>
      </c>
      <c r="G43" s="9"/>
      <c r="H43" s="8">
        <v>68489</v>
      </c>
      <c r="I43" s="13"/>
    </row>
    <row r="44" spans="2:9" ht="15">
      <c r="B44" s="7" t="s">
        <v>29</v>
      </c>
      <c r="C44" s="7"/>
      <c r="D44" s="7"/>
      <c r="E44" s="2"/>
      <c r="F44" s="14">
        <f>+'[1]BS-working'!W45</f>
        <v>203384</v>
      </c>
      <c r="G44" s="9"/>
      <c r="H44" s="14">
        <f>173033</f>
        <v>173033</v>
      </c>
      <c r="I44" s="11"/>
    </row>
    <row r="45" spans="2:9" ht="15.6" hidden="1">
      <c r="B45" s="20" t="s">
        <v>30</v>
      </c>
      <c r="D45" s="7"/>
      <c r="E45" s="2"/>
      <c r="F45" s="8" t="e">
        <f>+#REF!</f>
        <v>#REF!</v>
      </c>
      <c r="G45" s="9"/>
      <c r="H45" s="30" t="s">
        <v>31</v>
      </c>
      <c r="I45" s="11"/>
    </row>
    <row r="46" spans="2:9" ht="15.6" hidden="1">
      <c r="B46" s="20" t="s">
        <v>32</v>
      </c>
      <c r="D46" s="7"/>
      <c r="E46" s="2"/>
      <c r="F46" s="8" t="e">
        <f>+#REF!</f>
        <v>#REF!</v>
      </c>
      <c r="G46" s="9"/>
      <c r="H46" s="30" t="s">
        <v>31</v>
      </c>
      <c r="I46" s="13"/>
    </row>
    <row r="47" spans="2:9" ht="15.6" hidden="1">
      <c r="B47" s="20" t="s">
        <v>33</v>
      </c>
      <c r="D47" s="7"/>
      <c r="E47" s="2"/>
      <c r="F47" s="8" t="e">
        <f>+#REF!</f>
        <v>#REF!</v>
      </c>
      <c r="G47" s="9"/>
      <c r="H47" s="30" t="s">
        <v>31</v>
      </c>
      <c r="I47" s="13"/>
    </row>
    <row r="48" spans="2:9" ht="15.6" hidden="1">
      <c r="B48" s="20" t="s">
        <v>34</v>
      </c>
      <c r="D48" s="7"/>
      <c r="E48" s="2"/>
      <c r="F48" s="8" t="e">
        <f>+#REF!</f>
        <v>#REF!</v>
      </c>
      <c r="G48" s="9"/>
      <c r="H48" s="30"/>
    </row>
    <row r="49" spans="2:15" ht="15.6" hidden="1">
      <c r="B49" s="20" t="s">
        <v>35</v>
      </c>
      <c r="D49" s="7"/>
      <c r="E49" s="2"/>
      <c r="F49" s="8" t="e">
        <f>+#REF!</f>
        <v>#REF!</v>
      </c>
      <c r="G49" s="9"/>
      <c r="H49" s="30"/>
      <c r="I49" s="13"/>
    </row>
    <row r="50" spans="2:15" ht="15.6" hidden="1">
      <c r="B50" s="20" t="s">
        <v>36</v>
      </c>
      <c r="D50" s="7"/>
      <c r="E50" s="2"/>
      <c r="F50" s="8" t="e">
        <f>+#REF!</f>
        <v>#REF!</v>
      </c>
      <c r="G50" s="9"/>
      <c r="H50" s="30"/>
      <c r="I50" s="13"/>
    </row>
    <row r="51" spans="2:15" ht="15" hidden="1">
      <c r="B51" s="7"/>
      <c r="C51" s="7"/>
      <c r="D51" s="7"/>
      <c r="E51" s="2"/>
      <c r="F51" s="14"/>
      <c r="G51" s="9"/>
      <c r="H51" s="32"/>
      <c r="I51" s="33"/>
    </row>
    <row r="52" spans="2:15" ht="15">
      <c r="B52" s="7"/>
      <c r="C52" s="7"/>
      <c r="D52" s="7"/>
      <c r="E52" s="2"/>
      <c r="F52" s="8"/>
      <c r="G52" s="9"/>
      <c r="H52" s="30"/>
      <c r="I52" s="11"/>
    </row>
    <row r="53" spans="2:15" ht="15.6" thickBot="1">
      <c r="B53" s="7" t="s">
        <v>37</v>
      </c>
      <c r="C53" s="7"/>
      <c r="D53" s="7"/>
      <c r="E53" s="2"/>
      <c r="F53" s="29">
        <f>SUM(F43:F44)</f>
        <v>271873</v>
      </c>
      <c r="G53" s="9"/>
      <c r="H53" s="29">
        <f>SUM(H43:H51)</f>
        <v>241522</v>
      </c>
      <c r="I53" s="11"/>
    </row>
    <row r="54" spans="2:15" ht="15.6" thickTop="1">
      <c r="B54" s="7"/>
      <c r="C54" s="7"/>
      <c r="D54" s="7"/>
      <c r="E54" s="2"/>
      <c r="F54" s="8"/>
      <c r="G54" s="9"/>
      <c r="H54" s="34"/>
    </row>
    <row r="55" spans="2:15" ht="15">
      <c r="B55" s="7"/>
      <c r="C55" s="7"/>
      <c r="D55" s="7"/>
      <c r="E55" s="2"/>
      <c r="F55" s="8"/>
      <c r="G55" s="9"/>
      <c r="H55" s="8"/>
      <c r="I55" s="11"/>
    </row>
    <row r="56" spans="2:15" ht="16.5" customHeight="1">
      <c r="B56" s="7" t="s">
        <v>38</v>
      </c>
      <c r="C56" s="7"/>
      <c r="D56" s="7"/>
      <c r="E56" s="2"/>
      <c r="F56" s="35">
        <f>+F53/('[2]Shares outstandings'!$G$24/1000)</f>
        <v>3.9702703965699535</v>
      </c>
      <c r="G56" s="9"/>
      <c r="H56" s="35">
        <f>H53/(+'[3]Shares outstandings'!$G$24/1000)</f>
        <v>3.527042577675489</v>
      </c>
    </row>
    <row r="57" spans="2:15" ht="16.5" customHeight="1">
      <c r="B57" s="7"/>
      <c r="C57" s="7"/>
      <c r="D57" s="7"/>
      <c r="E57" s="2"/>
      <c r="F57" s="35"/>
      <c r="G57" s="9"/>
      <c r="H57" s="35"/>
    </row>
    <row r="58" spans="2:15" ht="12.75" customHeight="1">
      <c r="B58" s="36" t="s">
        <v>39</v>
      </c>
      <c r="C58" s="36"/>
      <c r="D58" s="36"/>
      <c r="E58" s="36"/>
      <c r="F58" s="36"/>
      <c r="G58" s="36"/>
      <c r="H58" s="36"/>
      <c r="I58" s="37"/>
    </row>
    <row r="59" spans="2:15" ht="12.75" customHeight="1">
      <c r="B59" s="36"/>
      <c r="C59" s="36"/>
      <c r="D59" s="36"/>
      <c r="E59" s="36"/>
      <c r="F59" s="36"/>
      <c r="G59" s="36"/>
      <c r="H59" s="36"/>
    </row>
    <row r="60" spans="2:15" ht="15" customHeight="1">
      <c r="B60" s="36"/>
      <c r="C60" s="36"/>
      <c r="D60" s="36"/>
      <c r="E60" s="36"/>
      <c r="F60" s="36"/>
      <c r="G60" s="36"/>
      <c r="H60" s="36"/>
      <c r="I60" s="38"/>
    </row>
    <row r="61" spans="2:15" ht="12.75" customHeight="1">
      <c r="B61" s="36"/>
      <c r="C61" s="36"/>
      <c r="D61" s="36"/>
      <c r="E61" s="36"/>
      <c r="F61" s="36"/>
      <c r="G61" s="36"/>
      <c r="H61" s="36"/>
    </row>
    <row r="62" spans="2:15">
      <c r="F62" s="39"/>
      <c r="G62" s="39"/>
      <c r="H62" s="39"/>
    </row>
    <row r="63" spans="2:15" s="31" customFormat="1" ht="12.75" customHeight="1">
      <c r="J63"/>
      <c r="K63"/>
      <c r="L63"/>
      <c r="M63"/>
      <c r="N63"/>
      <c r="O63"/>
    </row>
    <row r="64" spans="2:15" s="31" customFormat="1" ht="12.75" customHeight="1">
      <c r="J64"/>
      <c r="K64"/>
      <c r="L64"/>
      <c r="M64"/>
      <c r="N64"/>
      <c r="O64"/>
    </row>
    <row r="65" spans="2:15" s="31" customFormat="1" ht="15" customHeight="1">
      <c r="J65"/>
      <c r="K65"/>
      <c r="L65"/>
      <c r="M65"/>
      <c r="N65"/>
      <c r="O65"/>
    </row>
    <row r="66" spans="2:15" s="31" customFormat="1">
      <c r="J66"/>
      <c r="K66"/>
      <c r="L66"/>
      <c r="M66"/>
      <c r="N66"/>
      <c r="O66"/>
    </row>
    <row r="67" spans="2:15" s="31" customFormat="1">
      <c r="B67"/>
      <c r="C67"/>
      <c r="D67"/>
      <c r="E67"/>
      <c r="F67" s="39"/>
      <c r="G67" s="39"/>
      <c r="H67" s="39"/>
      <c r="J67"/>
      <c r="K67"/>
      <c r="L67"/>
      <c r="M67"/>
      <c r="N67"/>
      <c r="O67"/>
    </row>
    <row r="68" spans="2:15" s="31" customFormat="1">
      <c r="B68"/>
      <c r="C68"/>
      <c r="D68"/>
      <c r="E68"/>
      <c r="F68" s="39"/>
      <c r="G68" s="39"/>
      <c r="H68" s="39"/>
      <c r="J68"/>
      <c r="K68"/>
      <c r="L68"/>
      <c r="M68"/>
      <c r="N68"/>
      <c r="O68"/>
    </row>
    <row r="69" spans="2:15" s="31" customFormat="1">
      <c r="B69"/>
      <c r="C69"/>
      <c r="D69"/>
      <c r="E69"/>
      <c r="F69" s="39"/>
      <c r="G69" s="39"/>
      <c r="H69" s="39"/>
      <c r="J69"/>
      <c r="K69"/>
      <c r="L69"/>
      <c r="M69"/>
      <c r="N69"/>
      <c r="O69"/>
    </row>
    <row r="70" spans="2:15" s="31" customFormat="1">
      <c r="B70"/>
      <c r="C70"/>
      <c r="D70"/>
      <c r="E70"/>
      <c r="F70" s="39"/>
      <c r="G70" s="39"/>
      <c r="H70" s="39"/>
      <c r="J70"/>
      <c r="K70"/>
      <c r="L70"/>
      <c r="M70"/>
      <c r="N70"/>
      <c r="O70"/>
    </row>
    <row r="71" spans="2:15" s="31" customFormat="1">
      <c r="B71"/>
      <c r="C71"/>
      <c r="D71"/>
      <c r="E71"/>
      <c r="F71" s="39"/>
      <c r="G71" s="39"/>
      <c r="H71" s="39"/>
      <c r="J71"/>
      <c r="K71"/>
      <c r="L71"/>
      <c r="M71"/>
      <c r="N71"/>
      <c r="O71"/>
    </row>
    <row r="72" spans="2:15" s="31" customFormat="1">
      <c r="B72"/>
      <c r="C72"/>
      <c r="D72"/>
      <c r="E72"/>
      <c r="F72" s="39"/>
      <c r="G72" s="39"/>
      <c r="H72" s="39"/>
      <c r="J72"/>
      <c r="K72"/>
      <c r="L72"/>
      <c r="M72"/>
      <c r="N72"/>
      <c r="O72"/>
    </row>
    <row r="73" spans="2:15" s="31" customFormat="1">
      <c r="B73"/>
      <c r="C73"/>
      <c r="D73"/>
      <c r="E73"/>
      <c r="F73" s="39"/>
      <c r="G73" s="39"/>
      <c r="H73" s="39"/>
      <c r="J73"/>
      <c r="K73"/>
      <c r="L73"/>
      <c r="M73"/>
      <c r="N73"/>
      <c r="O73"/>
    </row>
    <row r="74" spans="2:15" s="31" customFormat="1">
      <c r="B74"/>
      <c r="C74"/>
      <c r="D74"/>
      <c r="E74"/>
      <c r="F74" s="39"/>
      <c r="G74" s="39"/>
      <c r="H74" s="39"/>
      <c r="J74"/>
      <c r="K74"/>
      <c r="L74"/>
      <c r="M74"/>
      <c r="N74"/>
      <c r="O74"/>
    </row>
    <row r="75" spans="2:15" s="31" customFormat="1">
      <c r="B75"/>
      <c r="C75"/>
      <c r="D75"/>
      <c r="E75"/>
      <c r="F75" s="39"/>
      <c r="G75" s="39"/>
      <c r="H75" s="39"/>
      <c r="J75"/>
      <c r="K75"/>
      <c r="L75"/>
      <c r="M75"/>
      <c r="N75"/>
      <c r="O75"/>
    </row>
    <row r="76" spans="2:15" s="31" customFormat="1">
      <c r="B76"/>
      <c r="C76"/>
      <c r="D76"/>
      <c r="E76"/>
      <c r="F76" s="39"/>
      <c r="G76" s="39"/>
      <c r="H76" s="39"/>
      <c r="J76"/>
      <c r="K76"/>
      <c r="L76"/>
      <c r="M76"/>
      <c r="N76"/>
      <c r="O76"/>
    </row>
    <row r="77" spans="2:15" s="31" customFormat="1">
      <c r="B77"/>
      <c r="C77"/>
      <c r="D77"/>
      <c r="E77"/>
      <c r="F77" s="39"/>
      <c r="G77" s="39"/>
      <c r="H77" s="39"/>
      <c r="J77"/>
      <c r="K77"/>
      <c r="L77"/>
      <c r="M77"/>
      <c r="N77"/>
      <c r="O77"/>
    </row>
    <row r="78" spans="2:15" s="31" customFormat="1">
      <c r="B78"/>
      <c r="C78"/>
      <c r="D78"/>
      <c r="E78"/>
      <c r="F78" s="39"/>
      <c r="G78" s="39"/>
      <c r="H78" s="39"/>
      <c r="J78"/>
      <c r="K78"/>
      <c r="L78"/>
      <c r="M78"/>
      <c r="N78"/>
      <c r="O78"/>
    </row>
    <row r="79" spans="2:15" s="31" customFormat="1">
      <c r="B79"/>
      <c r="C79"/>
      <c r="D79"/>
      <c r="E79"/>
      <c r="F79" s="39"/>
      <c r="G79" s="39"/>
      <c r="H79" s="39"/>
      <c r="J79"/>
      <c r="K79"/>
      <c r="L79"/>
      <c r="M79"/>
      <c r="N79"/>
      <c r="O79"/>
    </row>
    <row r="80" spans="2:15" s="31" customFormat="1">
      <c r="B80"/>
      <c r="C80"/>
      <c r="D80"/>
      <c r="E80"/>
      <c r="F80" s="39"/>
      <c r="G80" s="39"/>
      <c r="H80" s="39"/>
      <c r="J80"/>
      <c r="K80"/>
      <c r="L80"/>
      <c r="M80"/>
      <c r="N80"/>
      <c r="O80"/>
    </row>
    <row r="81" spans="2:15" s="31" customFormat="1">
      <c r="B81"/>
      <c r="C81"/>
      <c r="D81"/>
      <c r="E81"/>
      <c r="F81" s="39"/>
      <c r="G81" s="39"/>
      <c r="H81" s="39"/>
      <c r="J81"/>
      <c r="K81"/>
      <c r="L81"/>
      <c r="M81"/>
      <c r="N81"/>
      <c r="O81"/>
    </row>
    <row r="82" spans="2:15" s="31" customFormat="1">
      <c r="B82"/>
      <c r="C82"/>
      <c r="D82"/>
      <c r="E82"/>
      <c r="F82" s="39"/>
      <c r="G82" s="39"/>
      <c r="H82" s="39"/>
      <c r="J82"/>
      <c r="K82"/>
      <c r="L82"/>
      <c r="M82"/>
      <c r="N82"/>
      <c r="O82"/>
    </row>
    <row r="83" spans="2:15" s="31" customFormat="1">
      <c r="B83"/>
      <c r="C83"/>
      <c r="D83"/>
      <c r="E83"/>
      <c r="F83" s="39"/>
      <c r="G83" s="39"/>
      <c r="H83" s="39"/>
      <c r="J83"/>
      <c r="K83"/>
      <c r="L83"/>
      <c r="M83"/>
      <c r="N83"/>
      <c r="O83"/>
    </row>
    <row r="84" spans="2:15" s="31" customFormat="1">
      <c r="B84"/>
      <c r="C84"/>
      <c r="D84"/>
      <c r="E84"/>
      <c r="F84" s="39"/>
      <c r="G84" s="39"/>
      <c r="H84" s="39"/>
      <c r="J84"/>
      <c r="K84"/>
      <c r="L84"/>
      <c r="M84"/>
      <c r="N84"/>
      <c r="O84"/>
    </row>
    <row r="85" spans="2:15" s="31" customFormat="1">
      <c r="B85"/>
      <c r="C85"/>
      <c r="D85"/>
      <c r="E85"/>
      <c r="F85" s="39"/>
      <c r="G85" s="39"/>
      <c r="H85" s="39"/>
      <c r="J85"/>
      <c r="K85"/>
      <c r="L85"/>
      <c r="M85"/>
      <c r="N85"/>
      <c r="O85"/>
    </row>
    <row r="86" spans="2:15" s="31" customFormat="1">
      <c r="B86"/>
      <c r="C86"/>
      <c r="D86"/>
      <c r="E86"/>
      <c r="F86" s="39"/>
      <c r="G86" s="39"/>
      <c r="H86" s="39"/>
      <c r="J86"/>
      <c r="K86"/>
      <c r="L86"/>
      <c r="M86"/>
      <c r="N86"/>
      <c r="O86"/>
    </row>
    <row r="87" spans="2:15" s="31" customFormat="1">
      <c r="B87"/>
      <c r="C87"/>
      <c r="D87"/>
      <c r="E87"/>
      <c r="F87" s="39"/>
      <c r="G87" s="39"/>
      <c r="H87" s="39"/>
      <c r="J87"/>
      <c r="K87"/>
      <c r="L87"/>
      <c r="M87"/>
      <c r="N87"/>
      <c r="O87"/>
    </row>
    <row r="88" spans="2:15" s="31" customFormat="1">
      <c r="B88"/>
      <c r="C88"/>
      <c r="D88"/>
      <c r="E88"/>
      <c r="F88" s="39"/>
      <c r="G88" s="39"/>
      <c r="H88" s="39"/>
      <c r="J88"/>
      <c r="K88"/>
      <c r="L88"/>
      <c r="M88"/>
      <c r="N88"/>
      <c r="O88"/>
    </row>
    <row r="89" spans="2:15" s="31" customFormat="1">
      <c r="B89"/>
      <c r="C89"/>
      <c r="D89"/>
      <c r="E89"/>
      <c r="F89" s="39"/>
      <c r="G89" s="39"/>
      <c r="H89" s="39"/>
      <c r="J89"/>
      <c r="K89"/>
      <c r="L89"/>
      <c r="M89"/>
      <c r="N89"/>
      <c r="O89"/>
    </row>
    <row r="90" spans="2:15" s="31" customFormat="1">
      <c r="B90"/>
      <c r="C90"/>
      <c r="D90"/>
      <c r="E90"/>
      <c r="F90" s="39"/>
      <c r="G90" s="39"/>
      <c r="H90" s="39"/>
      <c r="J90"/>
      <c r="K90"/>
      <c r="L90"/>
      <c r="M90"/>
      <c r="N90"/>
      <c r="O90"/>
    </row>
    <row r="91" spans="2:15" s="31" customFormat="1">
      <c r="B91"/>
      <c r="C91"/>
      <c r="D91"/>
      <c r="E91"/>
      <c r="F91" s="39"/>
      <c r="G91" s="39"/>
      <c r="H91" s="39"/>
      <c r="J91"/>
      <c r="K91"/>
      <c r="L91"/>
      <c r="M91"/>
      <c r="N91"/>
      <c r="O91"/>
    </row>
    <row r="92" spans="2:15" s="31" customFormat="1">
      <c r="B92"/>
      <c r="C92"/>
      <c r="D92"/>
      <c r="E92"/>
      <c r="F92" s="39"/>
      <c r="G92" s="39"/>
      <c r="H92" s="39"/>
      <c r="J92"/>
      <c r="K92"/>
      <c r="L92"/>
      <c r="M92"/>
      <c r="N92"/>
      <c r="O92"/>
    </row>
    <row r="93" spans="2:15" s="31" customFormat="1">
      <c r="B93"/>
      <c r="C93"/>
      <c r="D93"/>
      <c r="E93"/>
      <c r="F93" s="39"/>
      <c r="G93" s="39"/>
      <c r="H93" s="39"/>
      <c r="J93"/>
      <c r="K93"/>
      <c r="L93"/>
      <c r="M93"/>
      <c r="N93"/>
      <c r="O93"/>
    </row>
    <row r="94" spans="2:15" s="31" customFormat="1">
      <c r="B94"/>
      <c r="C94"/>
      <c r="D94"/>
      <c r="E94"/>
      <c r="F94" s="39"/>
      <c r="G94" s="39"/>
      <c r="H94" s="39"/>
      <c r="J94"/>
      <c r="K94"/>
      <c r="L94"/>
      <c r="M94"/>
      <c r="N94"/>
      <c r="O94"/>
    </row>
    <row r="95" spans="2:15" s="31" customFormat="1">
      <c r="B95"/>
      <c r="C95"/>
      <c r="D95"/>
      <c r="E95"/>
      <c r="F95" s="39"/>
      <c r="G95" s="39"/>
      <c r="H95" s="39"/>
      <c r="J95"/>
      <c r="K95"/>
      <c r="L95"/>
      <c r="M95"/>
      <c r="N95"/>
      <c r="O95"/>
    </row>
    <row r="96" spans="2:15" s="31" customFormat="1">
      <c r="B96"/>
      <c r="C96"/>
      <c r="D96"/>
      <c r="E96"/>
      <c r="F96" s="39"/>
      <c r="G96" s="39"/>
      <c r="H96" s="39"/>
      <c r="J96"/>
      <c r="K96"/>
      <c r="L96"/>
      <c r="M96"/>
      <c r="N96"/>
      <c r="O96"/>
    </row>
    <row r="97" spans="2:15" s="31" customFormat="1">
      <c r="B97"/>
      <c r="C97"/>
      <c r="D97"/>
      <c r="E97"/>
      <c r="F97" s="39"/>
      <c r="G97" s="39"/>
      <c r="H97" s="39"/>
      <c r="J97"/>
      <c r="K97"/>
      <c r="L97"/>
      <c r="M97"/>
      <c r="N97"/>
      <c r="O97"/>
    </row>
    <row r="98" spans="2:15" s="31" customFormat="1">
      <c r="B98"/>
      <c r="C98"/>
      <c r="D98"/>
      <c r="E98"/>
      <c r="F98" s="39"/>
      <c r="G98" s="39"/>
      <c r="H98" s="39"/>
      <c r="J98"/>
      <c r="K98"/>
      <c r="L98"/>
      <c r="M98"/>
      <c r="N98"/>
      <c r="O98"/>
    </row>
    <row r="99" spans="2:15" s="31" customFormat="1">
      <c r="B99"/>
      <c r="C99"/>
      <c r="D99"/>
      <c r="E99"/>
      <c r="F99" s="39"/>
      <c r="G99" s="39"/>
      <c r="H99" s="39"/>
      <c r="J99"/>
      <c r="K99"/>
      <c r="L99"/>
      <c r="M99"/>
      <c r="N99"/>
      <c r="O99"/>
    </row>
    <row r="100" spans="2:15" s="31" customFormat="1">
      <c r="B100"/>
      <c r="C100"/>
      <c r="D100"/>
      <c r="E100"/>
      <c r="F100" s="39"/>
      <c r="G100" s="39"/>
      <c r="H100" s="39"/>
      <c r="J100"/>
      <c r="K100"/>
      <c r="L100"/>
      <c r="M100"/>
      <c r="N100"/>
      <c r="O100"/>
    </row>
    <row r="101" spans="2:15" s="31" customFormat="1">
      <c r="B101"/>
      <c r="C101"/>
      <c r="D101"/>
      <c r="E101"/>
      <c r="F101" s="39"/>
      <c r="G101" s="39"/>
      <c r="H101" s="39"/>
      <c r="J101"/>
      <c r="K101"/>
      <c r="L101"/>
      <c r="M101"/>
      <c r="N101"/>
      <c r="O101"/>
    </row>
    <row r="102" spans="2:15" s="31" customFormat="1">
      <c r="B102"/>
      <c r="C102"/>
      <c r="D102"/>
      <c r="E102"/>
      <c r="F102" s="39"/>
      <c r="G102" s="39"/>
      <c r="H102" s="39"/>
      <c r="J102"/>
      <c r="K102"/>
      <c r="L102"/>
      <c r="M102"/>
      <c r="N102"/>
      <c r="O102"/>
    </row>
    <row r="103" spans="2:15" s="31" customFormat="1">
      <c r="B103"/>
      <c r="C103"/>
      <c r="D103"/>
      <c r="E103"/>
      <c r="F103" s="39"/>
      <c r="G103" s="39"/>
      <c r="H103" s="39"/>
      <c r="J103"/>
      <c r="K103"/>
      <c r="L103"/>
      <c r="M103"/>
      <c r="N103"/>
      <c r="O103"/>
    </row>
    <row r="104" spans="2:15" s="31" customFormat="1">
      <c r="B104"/>
      <c r="C104"/>
      <c r="D104"/>
      <c r="E104"/>
      <c r="F104" s="39"/>
      <c r="G104" s="39"/>
      <c r="H104" s="39"/>
      <c r="J104"/>
      <c r="K104"/>
      <c r="L104"/>
      <c r="M104"/>
      <c r="N104"/>
      <c r="O104"/>
    </row>
    <row r="105" spans="2:15" s="31" customFormat="1">
      <c r="B105"/>
      <c r="C105"/>
      <c r="D105"/>
      <c r="E105"/>
      <c r="F105" s="39"/>
      <c r="G105" s="39"/>
      <c r="H105" s="39"/>
      <c r="J105"/>
      <c r="K105"/>
      <c r="L105"/>
      <c r="M105"/>
      <c r="N105"/>
      <c r="O105"/>
    </row>
    <row r="106" spans="2:15" s="31" customFormat="1">
      <c r="B106"/>
      <c r="C106"/>
      <c r="D106"/>
      <c r="E106"/>
      <c r="F106" s="39"/>
      <c r="G106" s="39"/>
      <c r="H106" s="39"/>
      <c r="J106"/>
      <c r="K106"/>
      <c r="L106"/>
      <c r="M106"/>
      <c r="N106"/>
      <c r="O106"/>
    </row>
    <row r="107" spans="2:15" s="31" customFormat="1">
      <c r="B107"/>
      <c r="C107"/>
      <c r="D107"/>
      <c r="E107"/>
      <c r="F107" s="39"/>
      <c r="G107" s="39"/>
      <c r="H107" s="39"/>
      <c r="J107"/>
      <c r="K107"/>
      <c r="L107"/>
      <c r="M107"/>
      <c r="N107"/>
      <c r="O107"/>
    </row>
    <row r="108" spans="2:15" s="31" customFormat="1">
      <c r="B108"/>
      <c r="C108"/>
      <c r="D108"/>
      <c r="E108"/>
      <c r="F108" s="39"/>
      <c r="G108" s="39"/>
      <c r="H108" s="39"/>
      <c r="J108"/>
      <c r="K108"/>
      <c r="L108"/>
      <c r="M108"/>
      <c r="N108"/>
      <c r="O108"/>
    </row>
    <row r="109" spans="2:15" s="31" customFormat="1">
      <c r="B109"/>
      <c r="C109"/>
      <c r="D109"/>
      <c r="E109"/>
      <c r="F109" s="39"/>
      <c r="G109" s="39"/>
      <c r="H109" s="39"/>
      <c r="J109"/>
      <c r="K109"/>
      <c r="L109"/>
      <c r="M109"/>
      <c r="N109"/>
      <c r="O109"/>
    </row>
    <row r="110" spans="2:15" s="31" customFormat="1">
      <c r="B110"/>
      <c r="C110"/>
      <c r="D110"/>
      <c r="E110"/>
      <c r="F110" s="39"/>
      <c r="G110" s="39"/>
      <c r="H110" s="39"/>
      <c r="J110"/>
      <c r="K110"/>
      <c r="L110"/>
      <c r="M110"/>
      <c r="N110"/>
      <c r="O110"/>
    </row>
    <row r="111" spans="2:15" s="31" customFormat="1">
      <c r="B111"/>
      <c r="C111"/>
      <c r="D111"/>
      <c r="E111"/>
      <c r="F111" s="39"/>
      <c r="G111" s="39"/>
      <c r="H111" s="39"/>
      <c r="J111"/>
      <c r="K111"/>
      <c r="L111"/>
      <c r="M111"/>
      <c r="N111"/>
      <c r="O111"/>
    </row>
    <row r="112" spans="2:15" s="31" customFormat="1">
      <c r="B112"/>
      <c r="C112"/>
      <c r="D112"/>
      <c r="E112"/>
      <c r="F112" s="39"/>
      <c r="G112" s="39"/>
      <c r="H112" s="39"/>
      <c r="J112"/>
      <c r="K112"/>
      <c r="L112"/>
      <c r="M112"/>
      <c r="N112"/>
      <c r="O112"/>
    </row>
    <row r="113" spans="2:15" s="31" customFormat="1">
      <c r="B113"/>
      <c r="C113"/>
      <c r="D113"/>
      <c r="E113"/>
      <c r="F113" s="39"/>
      <c r="G113" s="39"/>
      <c r="H113" s="39"/>
      <c r="J113"/>
      <c r="K113"/>
      <c r="L113"/>
      <c r="M113"/>
      <c r="N113"/>
      <c r="O113"/>
    </row>
    <row r="114" spans="2:15" s="31" customFormat="1">
      <c r="B114"/>
      <c r="C114"/>
      <c r="D114"/>
      <c r="E114"/>
      <c r="F114" s="39"/>
      <c r="G114" s="39"/>
      <c r="H114" s="39"/>
      <c r="J114"/>
      <c r="K114"/>
      <c r="L114"/>
      <c r="M114"/>
      <c r="N114"/>
      <c r="O114"/>
    </row>
    <row r="115" spans="2:15" s="31" customFormat="1">
      <c r="B115"/>
      <c r="C115"/>
      <c r="D115"/>
      <c r="E115"/>
      <c r="F115" s="39"/>
      <c r="G115" s="39"/>
      <c r="H115" s="39"/>
      <c r="J115"/>
      <c r="K115"/>
      <c r="L115"/>
      <c r="M115"/>
      <c r="N115"/>
      <c r="O115"/>
    </row>
    <row r="116" spans="2:15" s="31" customFormat="1">
      <c r="B116"/>
      <c r="C116"/>
      <c r="D116"/>
      <c r="E116"/>
      <c r="F116" s="39"/>
      <c r="G116" s="39"/>
      <c r="H116" s="39"/>
      <c r="J116"/>
      <c r="K116"/>
      <c r="L116"/>
      <c r="M116"/>
      <c r="N116"/>
      <c r="O116"/>
    </row>
    <row r="117" spans="2:15" s="31" customFormat="1">
      <c r="B117"/>
      <c r="C117"/>
      <c r="D117"/>
      <c r="E117"/>
      <c r="F117" s="39"/>
      <c r="G117" s="39"/>
      <c r="H117" s="39"/>
      <c r="J117"/>
      <c r="K117"/>
      <c r="L117"/>
      <c r="M117"/>
      <c r="N117"/>
      <c r="O117"/>
    </row>
    <row r="118" spans="2:15" s="31" customFormat="1">
      <c r="B118"/>
      <c r="C118"/>
      <c r="D118"/>
      <c r="E118"/>
      <c r="F118" s="39"/>
      <c r="G118" s="39"/>
      <c r="H118" s="39"/>
      <c r="J118"/>
      <c r="K118"/>
      <c r="L118"/>
      <c r="M118"/>
      <c r="N118"/>
      <c r="O118"/>
    </row>
    <row r="119" spans="2:15" s="31" customFormat="1">
      <c r="B119"/>
      <c r="C119"/>
      <c r="D119"/>
      <c r="E119"/>
      <c r="F119" s="39"/>
      <c r="G119" s="39"/>
      <c r="H119" s="39"/>
      <c r="J119"/>
      <c r="K119"/>
      <c r="L119"/>
      <c r="M119"/>
      <c r="N119"/>
      <c r="O119"/>
    </row>
    <row r="120" spans="2:15" s="31" customFormat="1">
      <c r="B120"/>
      <c r="C120"/>
      <c r="D120"/>
      <c r="E120"/>
      <c r="F120" s="39"/>
      <c r="G120" s="39"/>
      <c r="H120" s="39"/>
      <c r="J120"/>
      <c r="K120"/>
      <c r="L120"/>
      <c r="M120"/>
      <c r="N120"/>
      <c r="O120"/>
    </row>
    <row r="121" spans="2:15" s="31" customFormat="1">
      <c r="B121"/>
      <c r="C121"/>
      <c r="D121"/>
      <c r="E121"/>
      <c r="F121" s="39"/>
      <c r="G121" s="39"/>
      <c r="H121" s="39"/>
      <c r="J121"/>
      <c r="K121"/>
      <c r="L121"/>
      <c r="M121"/>
      <c r="N121"/>
      <c r="O121"/>
    </row>
    <row r="122" spans="2:15" s="31" customFormat="1">
      <c r="B122"/>
      <c r="C122"/>
      <c r="D122"/>
      <c r="E122"/>
      <c r="F122" s="39"/>
      <c r="G122" s="39"/>
      <c r="H122" s="39"/>
      <c r="J122"/>
      <c r="K122"/>
      <c r="L122"/>
      <c r="M122"/>
      <c r="N122"/>
      <c r="O122"/>
    </row>
    <row r="123" spans="2:15" s="31" customFormat="1">
      <c r="B123"/>
      <c r="C123"/>
      <c r="D123"/>
      <c r="E123"/>
      <c r="F123" s="39"/>
      <c r="G123" s="39"/>
      <c r="H123" s="39"/>
      <c r="J123"/>
      <c r="K123"/>
      <c r="L123"/>
      <c r="M123"/>
      <c r="N123"/>
      <c r="O123"/>
    </row>
    <row r="124" spans="2:15" s="31" customFormat="1">
      <c r="B124"/>
      <c r="C124"/>
      <c r="D124"/>
      <c r="E124"/>
      <c r="F124" s="39"/>
      <c r="G124" s="39"/>
      <c r="H124" s="39"/>
      <c r="J124"/>
      <c r="K124"/>
      <c r="L124"/>
      <c r="M124"/>
      <c r="N124"/>
      <c r="O124"/>
    </row>
    <row r="125" spans="2:15" s="31" customFormat="1">
      <c r="B125"/>
      <c r="C125"/>
      <c r="D125"/>
      <c r="E125"/>
      <c r="F125" s="39"/>
      <c r="G125" s="39"/>
      <c r="H125" s="39"/>
      <c r="J125"/>
      <c r="K125"/>
      <c r="L125"/>
      <c r="M125"/>
      <c r="N125"/>
      <c r="O125"/>
    </row>
    <row r="126" spans="2:15" s="31" customFormat="1">
      <c r="B126"/>
      <c r="C126"/>
      <c r="D126"/>
      <c r="E126"/>
      <c r="F126" s="39"/>
      <c r="G126" s="39"/>
      <c r="H126" s="39"/>
      <c r="J126"/>
      <c r="K126"/>
      <c r="L126"/>
      <c r="M126"/>
      <c r="N126"/>
      <c r="O126"/>
    </row>
    <row r="127" spans="2:15" s="31" customFormat="1">
      <c r="B127"/>
      <c r="C127"/>
      <c r="D127"/>
      <c r="E127"/>
      <c r="F127" s="39"/>
      <c r="G127" s="39"/>
      <c r="H127" s="39"/>
      <c r="J127"/>
      <c r="K127"/>
      <c r="L127"/>
      <c r="M127"/>
      <c r="N127"/>
      <c r="O127"/>
    </row>
    <row r="128" spans="2:15" s="31" customFormat="1">
      <c r="B128"/>
      <c r="C128"/>
      <c r="D128"/>
      <c r="E128"/>
      <c r="F128" s="39"/>
      <c r="G128" s="39"/>
      <c r="H128" s="39"/>
      <c r="J128"/>
      <c r="K128"/>
      <c r="L128"/>
      <c r="M128"/>
      <c r="N128"/>
      <c r="O128"/>
    </row>
    <row r="129" spans="2:15" s="31" customFormat="1">
      <c r="B129"/>
      <c r="C129"/>
      <c r="D129"/>
      <c r="E129"/>
      <c r="F129" s="39"/>
      <c r="G129" s="39"/>
      <c r="H129" s="39"/>
      <c r="J129"/>
      <c r="K129"/>
      <c r="L129"/>
      <c r="M129"/>
      <c r="N129"/>
      <c r="O129"/>
    </row>
    <row r="130" spans="2:15" s="31" customFormat="1">
      <c r="B130"/>
      <c r="C130"/>
      <c r="D130"/>
      <c r="E130"/>
      <c r="F130" s="39"/>
      <c r="G130" s="39"/>
      <c r="H130" s="39"/>
      <c r="J130"/>
      <c r="K130"/>
      <c r="L130"/>
      <c r="M130"/>
      <c r="N130"/>
      <c r="O130"/>
    </row>
    <row r="131" spans="2:15" s="31" customFormat="1">
      <c r="B131"/>
      <c r="C131"/>
      <c r="D131"/>
      <c r="E131"/>
      <c r="F131" s="39"/>
      <c r="G131" s="39"/>
      <c r="H131" s="39"/>
      <c r="J131"/>
      <c r="K131"/>
      <c r="L131"/>
      <c r="M131"/>
      <c r="N131"/>
      <c r="O131"/>
    </row>
    <row r="132" spans="2:15" s="31" customFormat="1">
      <c r="B132"/>
      <c r="C132"/>
      <c r="D132"/>
      <c r="E132"/>
      <c r="F132" s="39"/>
      <c r="G132" s="39"/>
      <c r="H132" s="39"/>
      <c r="J132"/>
      <c r="K132"/>
      <c r="L132"/>
      <c r="M132"/>
      <c r="N132"/>
      <c r="O132"/>
    </row>
    <row r="133" spans="2:15" s="31" customFormat="1">
      <c r="B133"/>
      <c r="C133"/>
      <c r="D133"/>
      <c r="E133"/>
      <c r="F133" s="39"/>
      <c r="G133" s="39"/>
      <c r="H133" s="39"/>
      <c r="J133"/>
      <c r="K133"/>
      <c r="L133"/>
      <c r="M133"/>
      <c r="N133"/>
      <c r="O133"/>
    </row>
    <row r="134" spans="2:15" s="31" customFormat="1">
      <c r="B134"/>
      <c r="C134"/>
      <c r="D134"/>
      <c r="E134"/>
      <c r="F134" s="39"/>
      <c r="G134" s="39"/>
      <c r="H134" s="39"/>
      <c r="J134"/>
      <c r="K134"/>
      <c r="L134"/>
      <c r="M134"/>
      <c r="N134"/>
      <c r="O134"/>
    </row>
    <row r="135" spans="2:15" s="31" customFormat="1">
      <c r="B135"/>
      <c r="C135"/>
      <c r="D135"/>
      <c r="E135"/>
      <c r="F135" s="39"/>
      <c r="G135" s="39"/>
      <c r="H135" s="39"/>
      <c r="J135"/>
      <c r="K135"/>
      <c r="L135"/>
      <c r="M135"/>
      <c r="N135"/>
      <c r="O135"/>
    </row>
    <row r="136" spans="2:15" s="31" customFormat="1">
      <c r="B136"/>
      <c r="C136"/>
      <c r="D136"/>
      <c r="E136"/>
      <c r="F136" s="39"/>
      <c r="G136" s="39"/>
      <c r="H136" s="39"/>
      <c r="J136"/>
      <c r="K136"/>
      <c r="L136"/>
      <c r="M136"/>
      <c r="N136"/>
      <c r="O136"/>
    </row>
    <row r="137" spans="2:15" s="31" customFormat="1">
      <c r="B137"/>
      <c r="C137"/>
      <c r="D137"/>
      <c r="E137"/>
      <c r="F137" s="39"/>
      <c r="G137" s="39"/>
      <c r="H137" s="39"/>
      <c r="J137"/>
      <c r="K137"/>
      <c r="L137"/>
      <c r="M137"/>
      <c r="N137"/>
      <c r="O137"/>
    </row>
    <row r="138" spans="2:15" s="31" customFormat="1">
      <c r="B138"/>
      <c r="C138"/>
      <c r="D138"/>
      <c r="E138"/>
      <c r="F138" s="39"/>
      <c r="G138" s="39"/>
      <c r="H138" s="39"/>
      <c r="J138"/>
      <c r="K138"/>
      <c r="L138"/>
      <c r="M138"/>
      <c r="N138"/>
      <c r="O138"/>
    </row>
    <row r="139" spans="2:15" s="31" customFormat="1">
      <c r="B139"/>
      <c r="C139"/>
      <c r="D139"/>
      <c r="E139"/>
      <c r="F139" s="39"/>
      <c r="G139" s="39"/>
      <c r="H139" s="39"/>
      <c r="J139"/>
      <c r="K139"/>
      <c r="L139"/>
      <c r="M139"/>
      <c r="N139"/>
      <c r="O139"/>
    </row>
    <row r="140" spans="2:15" s="31" customFormat="1">
      <c r="B140"/>
      <c r="C140"/>
      <c r="D140"/>
      <c r="E140"/>
      <c r="F140" s="39"/>
      <c r="G140" s="39"/>
      <c r="H140" s="39"/>
      <c r="J140"/>
      <c r="K140"/>
      <c r="L140"/>
      <c r="M140"/>
      <c r="N140"/>
      <c r="O140"/>
    </row>
    <row r="141" spans="2:15" s="31" customFormat="1">
      <c r="B141"/>
      <c r="C141"/>
      <c r="D141"/>
      <c r="E141"/>
      <c r="F141" s="39"/>
      <c r="G141" s="39"/>
      <c r="H141" s="39"/>
      <c r="J141"/>
      <c r="K141"/>
      <c r="L141"/>
      <c r="M141"/>
      <c r="N141"/>
      <c r="O141"/>
    </row>
    <row r="142" spans="2:15" s="31" customFormat="1">
      <c r="B142"/>
      <c r="C142"/>
      <c r="D142"/>
      <c r="E142"/>
      <c r="F142" s="39"/>
      <c r="G142" s="39"/>
      <c r="H142" s="39"/>
      <c r="J142"/>
      <c r="K142"/>
      <c r="L142"/>
      <c r="M142"/>
      <c r="N142"/>
      <c r="O142"/>
    </row>
    <row r="143" spans="2:15" s="31" customFormat="1">
      <c r="B143"/>
      <c r="C143"/>
      <c r="D143"/>
      <c r="E143"/>
      <c r="F143" s="39"/>
      <c r="G143" s="39"/>
      <c r="H143" s="39"/>
      <c r="J143"/>
      <c r="K143"/>
      <c r="L143"/>
      <c r="M143"/>
      <c r="N143"/>
      <c r="O143"/>
    </row>
    <row r="144" spans="2:15" s="31" customFormat="1">
      <c r="B144"/>
      <c r="C144"/>
      <c r="D144"/>
      <c r="E144"/>
      <c r="F144" s="39"/>
      <c r="G144" s="39"/>
      <c r="H144" s="39"/>
      <c r="J144"/>
      <c r="K144"/>
      <c r="L144"/>
      <c r="M144"/>
      <c r="N144"/>
      <c r="O144"/>
    </row>
    <row r="145" spans="2:15" s="31" customFormat="1">
      <c r="B145"/>
      <c r="C145"/>
      <c r="D145"/>
      <c r="E145"/>
      <c r="F145" s="39"/>
      <c r="G145" s="39"/>
      <c r="H145" s="39"/>
      <c r="J145"/>
      <c r="K145"/>
      <c r="L145"/>
      <c r="M145"/>
      <c r="N145"/>
      <c r="O145"/>
    </row>
    <row r="146" spans="2:15" s="31" customFormat="1">
      <c r="B146"/>
      <c r="C146"/>
      <c r="D146"/>
      <c r="E146"/>
      <c r="F146" s="39"/>
      <c r="G146" s="39"/>
      <c r="H146" s="39"/>
      <c r="J146"/>
      <c r="K146"/>
      <c r="L146"/>
      <c r="M146"/>
      <c r="N146"/>
      <c r="O146"/>
    </row>
    <row r="147" spans="2:15" s="31" customFormat="1">
      <c r="B147"/>
      <c r="C147"/>
      <c r="D147"/>
      <c r="E147"/>
      <c r="F147" s="39"/>
      <c r="G147" s="39"/>
      <c r="H147" s="39"/>
      <c r="J147"/>
      <c r="K147"/>
      <c r="L147"/>
      <c r="M147"/>
      <c r="N147"/>
      <c r="O147"/>
    </row>
    <row r="148" spans="2:15" s="31" customFormat="1">
      <c r="B148"/>
      <c r="C148"/>
      <c r="D148"/>
      <c r="E148"/>
      <c r="F148" s="39"/>
      <c r="G148" s="39"/>
      <c r="H148" s="39"/>
      <c r="J148"/>
      <c r="K148"/>
      <c r="L148"/>
      <c r="M148"/>
      <c r="N148"/>
      <c r="O148"/>
    </row>
    <row r="149" spans="2:15" s="31" customFormat="1">
      <c r="B149"/>
      <c r="C149"/>
      <c r="D149"/>
      <c r="E149"/>
      <c r="F149" s="39"/>
      <c r="G149" s="39"/>
      <c r="H149" s="39"/>
      <c r="J149"/>
      <c r="K149"/>
      <c r="L149"/>
      <c r="M149"/>
      <c r="N149"/>
      <c r="O149"/>
    </row>
    <row r="150" spans="2:15" s="31" customFormat="1">
      <c r="B150"/>
      <c r="C150"/>
      <c r="D150"/>
      <c r="E150"/>
      <c r="F150" s="39"/>
      <c r="G150" s="39"/>
      <c r="H150" s="39"/>
      <c r="J150"/>
      <c r="K150"/>
      <c r="L150"/>
      <c r="M150"/>
      <c r="N150"/>
      <c r="O150"/>
    </row>
    <row r="151" spans="2:15" s="31" customFormat="1">
      <c r="B151"/>
      <c r="C151"/>
      <c r="D151"/>
      <c r="E151"/>
      <c r="F151" s="39"/>
      <c r="G151" s="39"/>
      <c r="H151" s="39"/>
      <c r="J151"/>
      <c r="K151"/>
      <c r="L151"/>
      <c r="M151"/>
      <c r="N151"/>
      <c r="O151"/>
    </row>
    <row r="152" spans="2:15" s="31" customFormat="1">
      <c r="B152"/>
      <c r="C152"/>
      <c r="D152"/>
      <c r="E152"/>
      <c r="F152" s="39"/>
      <c r="G152" s="39"/>
      <c r="H152" s="39"/>
      <c r="J152"/>
      <c r="K152"/>
      <c r="L152"/>
      <c r="M152"/>
      <c r="N152"/>
      <c r="O152"/>
    </row>
    <row r="153" spans="2:15" s="31" customFormat="1">
      <c r="B153"/>
      <c r="C153"/>
      <c r="D153"/>
      <c r="E153"/>
      <c r="F153" s="39"/>
      <c r="G153" s="39"/>
      <c r="H153" s="39"/>
      <c r="J153"/>
      <c r="K153"/>
      <c r="L153"/>
      <c r="M153"/>
      <c r="N153"/>
      <c r="O153"/>
    </row>
    <row r="154" spans="2:15" s="31" customFormat="1">
      <c r="B154"/>
      <c r="C154"/>
      <c r="D154"/>
      <c r="E154"/>
      <c r="F154" s="39"/>
      <c r="G154" s="39"/>
      <c r="H154" s="39"/>
      <c r="J154"/>
      <c r="K154"/>
      <c r="L154"/>
      <c r="M154"/>
      <c r="N154"/>
      <c r="O154"/>
    </row>
    <row r="155" spans="2:15" s="31" customFormat="1">
      <c r="B155"/>
      <c r="C155"/>
      <c r="D155"/>
      <c r="E155"/>
      <c r="F155" s="39"/>
      <c r="G155" s="39"/>
      <c r="H155" s="39"/>
      <c r="J155"/>
      <c r="K155"/>
      <c r="L155"/>
      <c r="M155"/>
      <c r="N155"/>
      <c r="O155"/>
    </row>
    <row r="156" spans="2:15" s="31" customFormat="1">
      <c r="B156"/>
      <c r="C156"/>
      <c r="D156"/>
      <c r="E156"/>
      <c r="F156" s="39"/>
      <c r="G156" s="39"/>
      <c r="H156" s="39"/>
      <c r="J156"/>
      <c r="K156"/>
      <c r="L156"/>
      <c r="M156"/>
      <c r="N156"/>
      <c r="O156"/>
    </row>
    <row r="157" spans="2:15" s="31" customFormat="1">
      <c r="B157"/>
      <c r="C157"/>
      <c r="D157"/>
      <c r="E157"/>
      <c r="F157" s="39"/>
      <c r="G157" s="39"/>
      <c r="H157" s="39"/>
      <c r="J157"/>
      <c r="K157"/>
      <c r="L157"/>
      <c r="M157"/>
      <c r="N157"/>
      <c r="O157"/>
    </row>
    <row r="158" spans="2:15" s="31" customFormat="1">
      <c r="B158"/>
      <c r="C158"/>
      <c r="D158"/>
      <c r="E158"/>
      <c r="F158" s="39"/>
      <c r="G158" s="39"/>
      <c r="H158" s="39"/>
      <c r="J158"/>
      <c r="K158"/>
      <c r="L158"/>
      <c r="M158"/>
      <c r="N158"/>
      <c r="O158"/>
    </row>
    <row r="159" spans="2:15" s="31" customFormat="1">
      <c r="B159"/>
      <c r="C159"/>
      <c r="D159"/>
      <c r="E159"/>
      <c r="F159" s="39"/>
      <c r="G159" s="39"/>
      <c r="H159" s="39"/>
      <c r="J159"/>
      <c r="K159"/>
      <c r="L159"/>
      <c r="M159"/>
      <c r="N159"/>
      <c r="O159"/>
    </row>
    <row r="160" spans="2:15" s="31" customFormat="1">
      <c r="B160"/>
      <c r="C160"/>
      <c r="D160"/>
      <c r="E160"/>
      <c r="F160" s="39"/>
      <c r="G160" s="39"/>
      <c r="H160" s="39"/>
      <c r="J160"/>
      <c r="K160"/>
      <c r="L160"/>
      <c r="M160"/>
      <c r="N160"/>
      <c r="O160"/>
    </row>
    <row r="161" spans="2:15" s="31" customFormat="1">
      <c r="B161"/>
      <c r="C161"/>
      <c r="D161"/>
      <c r="E161"/>
      <c r="F161" s="39"/>
      <c r="G161" s="39"/>
      <c r="H161" s="39"/>
      <c r="J161"/>
      <c r="K161"/>
      <c r="L161"/>
      <c r="M161"/>
      <c r="N161"/>
      <c r="O161"/>
    </row>
    <row r="162" spans="2:15" s="31" customFormat="1">
      <c r="B162"/>
      <c r="C162"/>
      <c r="D162"/>
      <c r="E162"/>
      <c r="F162" s="39"/>
      <c r="G162" s="39"/>
      <c r="H162" s="39"/>
      <c r="J162"/>
      <c r="K162"/>
      <c r="L162"/>
      <c r="M162"/>
      <c r="N162"/>
      <c r="O162"/>
    </row>
    <row r="163" spans="2:15" s="31" customFormat="1">
      <c r="B163"/>
      <c r="C163"/>
      <c r="D163"/>
      <c r="E163"/>
      <c r="F163" s="39"/>
      <c r="G163" s="39"/>
      <c r="H163" s="39"/>
      <c r="J163"/>
      <c r="K163"/>
      <c r="L163"/>
      <c r="M163"/>
      <c r="N163"/>
      <c r="O163"/>
    </row>
    <row r="164" spans="2:15" s="31" customFormat="1">
      <c r="B164"/>
      <c r="C164"/>
      <c r="D164"/>
      <c r="E164"/>
      <c r="F164" s="39"/>
      <c r="G164" s="39"/>
      <c r="H164" s="39"/>
      <c r="J164"/>
      <c r="K164"/>
      <c r="L164"/>
      <c r="M164"/>
      <c r="N164"/>
      <c r="O164"/>
    </row>
    <row r="165" spans="2:15" s="31" customFormat="1">
      <c r="B165"/>
      <c r="C165"/>
      <c r="D165"/>
      <c r="E165"/>
      <c r="F165" s="39"/>
      <c r="G165" s="39"/>
      <c r="H165" s="39"/>
      <c r="J165"/>
      <c r="K165"/>
      <c r="L165"/>
      <c r="M165"/>
      <c r="N165"/>
      <c r="O165"/>
    </row>
    <row r="166" spans="2:15" s="31" customFormat="1">
      <c r="B166"/>
      <c r="C166"/>
      <c r="D166"/>
      <c r="E166"/>
      <c r="F166" s="39"/>
      <c r="G166" s="39"/>
      <c r="H166" s="39"/>
      <c r="J166"/>
      <c r="K166"/>
      <c r="L166"/>
      <c r="M166"/>
      <c r="N166"/>
      <c r="O166"/>
    </row>
    <row r="167" spans="2:15" s="31" customFormat="1">
      <c r="B167"/>
      <c r="C167"/>
      <c r="D167"/>
      <c r="E167"/>
      <c r="F167" s="39"/>
      <c r="G167" s="39"/>
      <c r="H167" s="39"/>
      <c r="J167"/>
      <c r="K167"/>
      <c r="L167"/>
      <c r="M167"/>
      <c r="N167"/>
      <c r="O167"/>
    </row>
    <row r="168" spans="2:15" s="31" customFormat="1">
      <c r="B168"/>
      <c r="C168"/>
      <c r="D168"/>
      <c r="E168"/>
      <c r="F168" s="39"/>
      <c r="G168" s="39"/>
      <c r="H168" s="39"/>
      <c r="J168"/>
      <c r="K168"/>
      <c r="L168"/>
      <c r="M168"/>
      <c r="N168"/>
      <c r="O168"/>
    </row>
    <row r="169" spans="2:15" s="31" customFormat="1">
      <c r="B169"/>
      <c r="C169"/>
      <c r="D169"/>
      <c r="E169"/>
      <c r="F169" s="39"/>
      <c r="G169" s="39"/>
      <c r="H169" s="39"/>
      <c r="J169"/>
      <c r="K169"/>
      <c r="L169"/>
      <c r="M169"/>
      <c r="N169"/>
      <c r="O169"/>
    </row>
    <row r="170" spans="2:15" s="31" customFormat="1">
      <c r="B170"/>
      <c r="C170"/>
      <c r="D170"/>
      <c r="E170"/>
      <c r="F170" s="39"/>
      <c r="G170" s="39"/>
      <c r="H170" s="39"/>
      <c r="J170"/>
      <c r="K170"/>
      <c r="L170"/>
      <c r="M170"/>
      <c r="N170"/>
      <c r="O170"/>
    </row>
    <row r="171" spans="2:15" s="31" customFormat="1">
      <c r="B171"/>
      <c r="C171"/>
      <c r="D171"/>
      <c r="E171"/>
      <c r="F171" s="39"/>
      <c r="G171" s="39"/>
      <c r="H171" s="39"/>
      <c r="J171"/>
      <c r="K171"/>
      <c r="L171"/>
      <c r="M171"/>
      <c r="N171"/>
      <c r="O171"/>
    </row>
    <row r="172" spans="2:15" s="31" customFormat="1">
      <c r="B172"/>
      <c r="C172"/>
      <c r="D172"/>
      <c r="E172"/>
      <c r="F172" s="39"/>
      <c r="G172" s="39"/>
      <c r="H172" s="39"/>
      <c r="J172"/>
      <c r="K172"/>
      <c r="L172"/>
      <c r="M172"/>
      <c r="N172"/>
      <c r="O172"/>
    </row>
    <row r="173" spans="2:15" s="31" customFormat="1">
      <c r="B173"/>
      <c r="C173"/>
      <c r="D173"/>
      <c r="E173"/>
      <c r="F173" s="39"/>
      <c r="G173" s="39"/>
      <c r="H173" s="39"/>
      <c r="J173"/>
      <c r="K173"/>
      <c r="L173"/>
      <c r="M173"/>
      <c r="N173"/>
      <c r="O173"/>
    </row>
    <row r="174" spans="2:15" s="31" customFormat="1">
      <c r="B174"/>
      <c r="C174"/>
      <c r="D174"/>
      <c r="E174"/>
      <c r="F174" s="39"/>
      <c r="G174" s="39"/>
      <c r="H174" s="39"/>
      <c r="J174"/>
      <c r="K174"/>
      <c r="L174"/>
      <c r="M174"/>
      <c r="N174"/>
      <c r="O174"/>
    </row>
    <row r="175" spans="2:15" s="31" customFormat="1">
      <c r="B175"/>
      <c r="C175"/>
      <c r="D175"/>
      <c r="E175"/>
      <c r="F175" s="39"/>
      <c r="G175" s="39"/>
      <c r="H175" s="39"/>
      <c r="J175"/>
      <c r="K175"/>
      <c r="L175"/>
      <c r="M175"/>
      <c r="N175"/>
      <c r="O175"/>
    </row>
    <row r="176" spans="2:15" s="31" customFormat="1">
      <c r="B176"/>
      <c r="C176"/>
      <c r="D176"/>
      <c r="E176"/>
      <c r="F176" s="39"/>
      <c r="G176" s="39"/>
      <c r="H176" s="39"/>
      <c r="J176"/>
      <c r="K176"/>
      <c r="L176"/>
      <c r="M176"/>
      <c r="N176"/>
      <c r="O176"/>
    </row>
    <row r="177" spans="2:15" s="31" customFormat="1">
      <c r="B177"/>
      <c r="C177"/>
      <c r="D177"/>
      <c r="E177"/>
      <c r="F177" s="39"/>
      <c r="G177" s="39"/>
      <c r="H177" s="39"/>
      <c r="J177"/>
      <c r="K177"/>
      <c r="L177"/>
      <c r="M177"/>
      <c r="N177"/>
      <c r="O177"/>
    </row>
    <row r="178" spans="2:15" s="31" customFormat="1">
      <c r="B178"/>
      <c r="C178"/>
      <c r="D178"/>
      <c r="E178"/>
      <c r="F178" s="39"/>
      <c r="G178" s="39"/>
      <c r="H178" s="39"/>
      <c r="J178"/>
      <c r="K178"/>
      <c r="L178"/>
      <c r="M178"/>
      <c r="N178"/>
      <c r="O178"/>
    </row>
    <row r="179" spans="2:15" s="31" customFormat="1">
      <c r="B179"/>
      <c r="C179"/>
      <c r="D179"/>
      <c r="E179"/>
      <c r="F179" s="39"/>
      <c r="G179" s="39"/>
      <c r="H179" s="39"/>
      <c r="J179"/>
      <c r="K179"/>
      <c r="L179"/>
      <c r="M179"/>
      <c r="N179"/>
      <c r="O179"/>
    </row>
    <row r="180" spans="2:15" s="31" customFormat="1">
      <c r="B180"/>
      <c r="C180"/>
      <c r="D180"/>
      <c r="E180"/>
      <c r="F180" s="39"/>
      <c r="G180" s="39"/>
      <c r="H180" s="39"/>
      <c r="J180"/>
      <c r="K180"/>
      <c r="L180"/>
      <c r="M180"/>
      <c r="N180"/>
      <c r="O180"/>
    </row>
    <row r="181" spans="2:15" s="31" customFormat="1">
      <c r="B181"/>
      <c r="C181"/>
      <c r="D181"/>
      <c r="E181"/>
      <c r="F181" s="39"/>
      <c r="G181" s="39"/>
      <c r="H181" s="39"/>
      <c r="J181"/>
      <c r="K181"/>
      <c r="L181"/>
      <c r="M181"/>
      <c r="N181"/>
      <c r="O181"/>
    </row>
    <row r="182" spans="2:15" s="31" customFormat="1">
      <c r="B182"/>
      <c r="C182"/>
      <c r="D182"/>
      <c r="E182"/>
      <c r="F182" s="39"/>
      <c r="G182" s="39"/>
      <c r="H182" s="39"/>
      <c r="J182"/>
      <c r="K182"/>
      <c r="L182"/>
      <c r="M182"/>
      <c r="N182"/>
      <c r="O182"/>
    </row>
    <row r="183" spans="2:15" s="31" customFormat="1">
      <c r="B183"/>
      <c r="C183"/>
      <c r="D183"/>
      <c r="E183"/>
      <c r="F183" s="39"/>
      <c r="G183" s="39"/>
      <c r="H183" s="39"/>
      <c r="J183"/>
      <c r="K183"/>
      <c r="L183"/>
      <c r="M183"/>
      <c r="N183"/>
      <c r="O183"/>
    </row>
    <row r="184" spans="2:15" s="31" customFormat="1">
      <c r="B184"/>
      <c r="C184"/>
      <c r="D184"/>
      <c r="E184"/>
      <c r="F184" s="39"/>
      <c r="G184" s="39"/>
      <c r="H184" s="39"/>
      <c r="J184"/>
      <c r="K184"/>
      <c r="L184"/>
      <c r="M184"/>
      <c r="N184"/>
      <c r="O184"/>
    </row>
    <row r="185" spans="2:15" s="31" customFormat="1">
      <c r="B185"/>
      <c r="C185"/>
      <c r="D185"/>
      <c r="E185"/>
      <c r="F185" s="39"/>
      <c r="G185" s="39"/>
      <c r="H185" s="39"/>
      <c r="J185"/>
      <c r="K185"/>
      <c r="L185"/>
      <c r="M185"/>
      <c r="N185"/>
      <c r="O185"/>
    </row>
    <row r="186" spans="2:15" s="31" customFormat="1">
      <c r="B186"/>
      <c r="C186"/>
      <c r="D186"/>
      <c r="E186"/>
      <c r="F186" s="39"/>
      <c r="G186" s="39"/>
      <c r="H186" s="39"/>
      <c r="J186"/>
      <c r="K186"/>
      <c r="L186"/>
      <c r="M186"/>
      <c r="N186"/>
      <c r="O186"/>
    </row>
    <row r="187" spans="2:15" s="31" customFormat="1">
      <c r="B187"/>
      <c r="C187"/>
      <c r="D187"/>
      <c r="E187"/>
      <c r="F187" s="39"/>
      <c r="G187" s="39"/>
      <c r="H187" s="39"/>
      <c r="J187"/>
      <c r="K187"/>
      <c r="L187"/>
      <c r="M187"/>
      <c r="N187"/>
      <c r="O187"/>
    </row>
    <row r="188" spans="2:15" s="31" customFormat="1">
      <c r="B188"/>
      <c r="C188"/>
      <c r="D188"/>
      <c r="E188"/>
      <c r="F188" s="39"/>
      <c r="G188" s="39"/>
      <c r="H188" s="39"/>
      <c r="J188"/>
      <c r="K188"/>
      <c r="L188"/>
      <c r="M188"/>
      <c r="N188"/>
      <c r="O188"/>
    </row>
    <row r="189" spans="2:15" s="31" customFormat="1">
      <c r="B189"/>
      <c r="C189"/>
      <c r="D189"/>
      <c r="E189"/>
      <c r="F189" s="39"/>
      <c r="G189" s="39"/>
      <c r="H189" s="39"/>
      <c r="J189"/>
      <c r="K189"/>
      <c r="L189"/>
      <c r="M189"/>
      <c r="N189"/>
      <c r="O189"/>
    </row>
    <row r="190" spans="2:15" s="31" customFormat="1">
      <c r="B190"/>
      <c r="C190"/>
      <c r="D190"/>
      <c r="E190"/>
      <c r="F190" s="39"/>
      <c r="G190" s="39"/>
      <c r="H190" s="39"/>
      <c r="J190"/>
      <c r="K190"/>
      <c r="L190"/>
      <c r="M190"/>
      <c r="N190"/>
      <c r="O190"/>
    </row>
    <row r="191" spans="2:15" s="31" customFormat="1">
      <c r="B191"/>
      <c r="C191"/>
      <c r="D191"/>
      <c r="E191"/>
      <c r="F191" s="39"/>
      <c r="G191" s="39"/>
      <c r="H191" s="39"/>
      <c r="J191"/>
      <c r="K191"/>
      <c r="L191"/>
      <c r="M191"/>
      <c r="N191"/>
      <c r="O191"/>
    </row>
    <row r="192" spans="2:15" s="31" customFormat="1">
      <c r="B192"/>
      <c r="C192"/>
      <c r="D192"/>
      <c r="E192"/>
      <c r="F192" s="39"/>
      <c r="G192" s="39"/>
      <c r="H192" s="39"/>
      <c r="J192"/>
      <c r="K192"/>
      <c r="L192"/>
      <c r="M192"/>
      <c r="N192"/>
      <c r="O192"/>
    </row>
    <row r="193" spans="2:15" s="31" customFormat="1">
      <c r="B193"/>
      <c r="C193"/>
      <c r="D193"/>
      <c r="E193"/>
      <c r="F193" s="39"/>
      <c r="G193" s="39"/>
      <c r="H193" s="39"/>
      <c r="J193"/>
      <c r="K193"/>
      <c r="L193"/>
      <c r="M193"/>
      <c r="N193"/>
      <c r="O193"/>
    </row>
    <row r="194" spans="2:15" s="31" customFormat="1">
      <c r="B194"/>
      <c r="C194"/>
      <c r="D194"/>
      <c r="E194"/>
      <c r="F194" s="39"/>
      <c r="G194" s="39"/>
      <c r="H194" s="39"/>
      <c r="J194"/>
      <c r="K194"/>
      <c r="L194"/>
      <c r="M194"/>
      <c r="N194"/>
      <c r="O194"/>
    </row>
    <row r="195" spans="2:15" s="31" customFormat="1">
      <c r="B195"/>
      <c r="C195"/>
      <c r="D195"/>
      <c r="E195"/>
      <c r="F195" s="39"/>
      <c r="G195" s="39"/>
      <c r="H195" s="39"/>
      <c r="J195"/>
      <c r="K195"/>
      <c r="L195"/>
      <c r="M195"/>
      <c r="N195"/>
      <c r="O195"/>
    </row>
    <row r="196" spans="2:15" s="31" customFormat="1">
      <c r="B196"/>
      <c r="C196"/>
      <c r="D196"/>
      <c r="E196"/>
      <c r="F196" s="39"/>
      <c r="G196" s="39"/>
      <c r="H196" s="39"/>
      <c r="J196"/>
      <c r="K196"/>
      <c r="L196"/>
      <c r="M196"/>
      <c r="N196"/>
      <c r="O196"/>
    </row>
    <row r="197" spans="2:15" s="31" customFormat="1">
      <c r="B197"/>
      <c r="C197"/>
      <c r="D197"/>
      <c r="E197"/>
      <c r="F197" s="39"/>
      <c r="G197" s="39"/>
      <c r="H197" s="39"/>
      <c r="J197"/>
      <c r="K197"/>
      <c r="L197"/>
      <c r="M197"/>
      <c r="N197"/>
      <c r="O197"/>
    </row>
    <row r="198" spans="2:15" s="31" customFormat="1">
      <c r="B198"/>
      <c r="C198"/>
      <c r="D198"/>
      <c r="E198"/>
      <c r="F198" s="39"/>
      <c r="G198" s="39"/>
      <c r="H198" s="39"/>
      <c r="J198"/>
      <c r="K198"/>
      <c r="L198"/>
      <c r="M198"/>
      <c r="N198"/>
      <c r="O198"/>
    </row>
    <row r="199" spans="2:15" s="31" customFormat="1">
      <c r="B199"/>
      <c r="C199"/>
      <c r="D199"/>
      <c r="E199"/>
      <c r="F199" s="39"/>
      <c r="G199" s="39"/>
      <c r="H199" s="39"/>
      <c r="J199"/>
      <c r="K199"/>
      <c r="L199"/>
      <c r="M199"/>
      <c r="N199"/>
      <c r="O199"/>
    </row>
    <row r="200" spans="2:15" s="31" customFormat="1">
      <c r="B200"/>
      <c r="C200"/>
      <c r="D200"/>
      <c r="E200"/>
      <c r="F200" s="39"/>
      <c r="G200" s="39"/>
      <c r="H200" s="39"/>
      <c r="J200"/>
      <c r="K200"/>
      <c r="L200"/>
      <c r="M200"/>
      <c r="N200"/>
      <c r="O200"/>
    </row>
    <row r="201" spans="2:15" s="31" customFormat="1">
      <c r="B201"/>
      <c r="C201"/>
      <c r="D201"/>
      <c r="E201"/>
      <c r="F201" s="39"/>
      <c r="G201" s="39"/>
      <c r="H201" s="39"/>
      <c r="J201"/>
      <c r="K201"/>
      <c r="L201"/>
      <c r="M201"/>
      <c r="N201"/>
      <c r="O201"/>
    </row>
    <row r="202" spans="2:15" s="31" customFormat="1">
      <c r="B202"/>
      <c r="C202"/>
      <c r="D202"/>
      <c r="E202"/>
      <c r="F202" s="39"/>
      <c r="G202" s="39"/>
      <c r="H202" s="39"/>
      <c r="J202"/>
      <c r="K202"/>
      <c r="L202"/>
      <c r="M202"/>
      <c r="N202"/>
      <c r="O202"/>
    </row>
    <row r="203" spans="2:15" s="31" customFormat="1">
      <c r="B203"/>
      <c r="C203"/>
      <c r="D203"/>
      <c r="E203"/>
      <c r="F203" s="39"/>
      <c r="G203" s="39"/>
      <c r="H203" s="39"/>
      <c r="J203"/>
      <c r="K203"/>
      <c r="L203"/>
      <c r="M203"/>
      <c r="N203"/>
      <c r="O203"/>
    </row>
  </sheetData>
  <mergeCells count="1">
    <mergeCell ref="B58:H61"/>
  </mergeCells>
  <pageMargins left="0.74803149606299213" right="0" top="0.43307086614173229" bottom="0.27559055118110237" header="0.23622047244094491" footer="0.2362204724409449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CFS-working </vt:lpstr>
      <vt:lpstr>Note CFS</vt:lpstr>
      <vt:lpstr>Equity</vt:lpstr>
      <vt:lpstr>CI-summary</vt:lpstr>
      <vt:lpstr>IS-summary</vt:lpstr>
      <vt:lpstr>BS summary</vt:lpstr>
      <vt:lpstr>'BS summary'!Print_Area</vt:lpstr>
      <vt:lpstr>'CFS-working '!Print_Area</vt:lpstr>
      <vt:lpstr>'CI-summary'!Print_Area</vt:lpstr>
      <vt:lpstr>Equity!Print_Area</vt:lpstr>
      <vt:lpstr>'IS-summary'!Print_Area</vt:lpstr>
      <vt:lpstr>'Note CFS'!Print_Area</vt:lpstr>
      <vt:lpstr>'BS summary'!Print_Titles</vt:lpstr>
      <vt:lpstr>'CFS-working '!Print_Titles</vt:lpstr>
      <vt:lpstr>Equity!Print_Titles</vt:lpstr>
      <vt:lpstr>'Note CFS'!Print_Titles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Lee</dc:creator>
  <cp:lastModifiedBy>Yvonne Lee</cp:lastModifiedBy>
  <cp:lastPrinted>2011-02-28T10:42:18Z</cp:lastPrinted>
  <dcterms:created xsi:type="dcterms:W3CDTF">2011-02-28T10:36:32Z</dcterms:created>
  <dcterms:modified xsi:type="dcterms:W3CDTF">2011-02-28T10:42:22Z</dcterms:modified>
</cp:coreProperties>
</file>